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codeName="ThisWorkbook" autoCompressPictures="0"/>
  <xr:revisionPtr revIDLastSave="1478" documentId="8_{359ECF3C-218B-4B24-A7F6-1A257E9D5292}" xr6:coauthVersionLast="47" xr6:coauthVersionMax="47" xr10:uidLastSave="{3C8A4197-49B2-4A18-A27F-B8EC8FB46ED5}"/>
  <bookViews>
    <workbookView xWindow="-110" yWindow="-110" windowWidth="19420" windowHeight="11620" tabRatio="886" activeTab="3" xr2:uid="{00000000-000D-0000-FFFF-FFFF00000000}"/>
  </bookViews>
  <sheets>
    <sheet name="Workbook Instructions" sheetId="53" r:id="rId1"/>
    <sheet name="Total Group Points Summary" sheetId="54" r:id="rId2"/>
    <sheet name="Mandatories Screening" sheetId="68" r:id="rId3"/>
    <sheet name="Proposal 1 " sheetId="93" r:id="rId4"/>
    <sheet name="Proposal 2 " sheetId="94" state="hidden" r:id="rId5"/>
    <sheet name="Proposal 3 " sheetId="84" state="hidden" r:id="rId6"/>
    <sheet name="Proposal 4 " sheetId="95" state="hidden" r:id="rId7"/>
    <sheet name="Cost Proposal" sheetId="76" r:id="rId8"/>
    <sheet name="Proposal 5 " sheetId="96" state="hidden" r:id="rId9"/>
    <sheet name="Comparative Analysis" sheetId="88" r:id="rId10"/>
    <sheet name="DropDown Definitions" sheetId="69" state="hidden" r:id="rId11"/>
    <sheet name="SubCriteria Weight" sheetId="57" state="hidden" r:id="rId12"/>
  </sheets>
  <definedNames>
    <definedName name="_GoBack">'Mandatories Screening'!$A$4</definedName>
    <definedName name="List_BiC">'DropDown Definitions'!$B$13:$B$17</definedName>
    <definedName name="List_MandatoryResult">'DropDown Definitions'!$B$3:$B$5</definedName>
    <definedName name="_xlnm.Print_Titles" localSheetId="3">'Proposal 1 '!$A:$A,'Proposal 1 '!$1:$4</definedName>
    <definedName name="_xlnm.Print_Titles" localSheetId="4">'Proposal 2 '!$A:$A,'Proposal 2 '!$1:$4</definedName>
    <definedName name="_xlnm.Print_Titles" localSheetId="5">'Proposal 3 '!$A:$A,'Proposal 3 '!$1:$4</definedName>
    <definedName name="_xlnm.Print_Titles" localSheetId="6">'Proposal 4 '!$A:$A,'Proposal 4 '!$1:$4</definedName>
    <definedName name="_xlnm.Print_Titles" localSheetId="8">'Proposal 5 '!$A:$A,'Proposal 5 '!$1:$4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88" l="1"/>
  <c r="E40" i="88"/>
  <c r="D40" i="88"/>
  <c r="C40" i="88"/>
  <c r="B40" i="88"/>
  <c r="F39" i="88"/>
  <c r="E39" i="88"/>
  <c r="D39" i="88"/>
  <c r="C39" i="88"/>
  <c r="B39" i="88"/>
  <c r="F38" i="88"/>
  <c r="E38" i="88"/>
  <c r="D38" i="88"/>
  <c r="C38" i="88"/>
  <c r="B38" i="88"/>
  <c r="F37" i="88"/>
  <c r="E37" i="88"/>
  <c r="D37" i="88"/>
  <c r="C37" i="88"/>
  <c r="B37" i="88"/>
  <c r="F36" i="88"/>
  <c r="E36" i="88"/>
  <c r="D36" i="88"/>
  <c r="C36" i="88"/>
  <c r="B36" i="88"/>
  <c r="F35" i="88"/>
  <c r="E35" i="88"/>
  <c r="D35" i="88"/>
  <c r="C35" i="88"/>
  <c r="B35" i="88"/>
  <c r="F34" i="88"/>
  <c r="E34" i="88"/>
  <c r="D34" i="88"/>
  <c r="C34" i="88"/>
  <c r="B34" i="88"/>
  <c r="F33" i="88"/>
  <c r="E33" i="88"/>
  <c r="D33" i="88"/>
  <c r="C33" i="88"/>
  <c r="B33" i="88"/>
  <c r="F32" i="88"/>
  <c r="E32" i="88"/>
  <c r="D32" i="88"/>
  <c r="C32" i="88"/>
  <c r="B32" i="88"/>
  <c r="F31" i="88"/>
  <c r="E31" i="88"/>
  <c r="D31" i="88"/>
  <c r="C31" i="88"/>
  <c r="B31" i="88"/>
  <c r="F30" i="88"/>
  <c r="E30" i="88"/>
  <c r="D30" i="88"/>
  <c r="C30" i="88"/>
  <c r="B30" i="88"/>
  <c r="F29" i="88"/>
  <c r="E29" i="88"/>
  <c r="D29" i="88"/>
  <c r="C29" i="88"/>
  <c r="B29" i="88"/>
  <c r="F28" i="88"/>
  <c r="E28" i="88"/>
  <c r="D28" i="88"/>
  <c r="C28" i="88"/>
  <c r="B28" i="88"/>
  <c r="F27" i="88"/>
  <c r="E27" i="88"/>
  <c r="D27" i="88"/>
  <c r="C27" i="88"/>
  <c r="B27" i="88"/>
  <c r="F26" i="88"/>
  <c r="E26" i="88"/>
  <c r="D26" i="88"/>
  <c r="C26" i="88"/>
  <c r="B26" i="88"/>
  <c r="F25" i="88"/>
  <c r="E25" i="88"/>
  <c r="D25" i="88"/>
  <c r="C25" i="88"/>
  <c r="B25" i="88"/>
  <c r="F24" i="88"/>
  <c r="E24" i="88"/>
  <c r="D24" i="88"/>
  <c r="C24" i="88"/>
  <c r="B24" i="88"/>
  <c r="F23" i="88"/>
  <c r="E23" i="88"/>
  <c r="D23" i="88"/>
  <c r="C23" i="88"/>
  <c r="B23" i="88"/>
  <c r="F22" i="88"/>
  <c r="E22" i="88"/>
  <c r="D22" i="88"/>
  <c r="C22" i="88"/>
  <c r="B22" i="88"/>
  <c r="F21" i="88"/>
  <c r="E21" i="88"/>
  <c r="D21" i="88"/>
  <c r="C21" i="88"/>
  <c r="B21" i="88"/>
  <c r="F20" i="88"/>
  <c r="E20" i="88"/>
  <c r="D20" i="88"/>
  <c r="C20" i="88"/>
  <c r="B20" i="88"/>
  <c r="F19" i="88"/>
  <c r="E19" i="88"/>
  <c r="D19" i="88"/>
  <c r="C19" i="88"/>
  <c r="B19" i="88"/>
  <c r="F18" i="88"/>
  <c r="E18" i="88"/>
  <c r="D18" i="88"/>
  <c r="C18" i="88"/>
  <c r="B18" i="88"/>
  <c r="F17" i="88"/>
  <c r="E17" i="88"/>
  <c r="D17" i="88"/>
  <c r="C17" i="88"/>
  <c r="B17" i="88"/>
  <c r="F16" i="88"/>
  <c r="E16" i="88"/>
  <c r="D16" i="88"/>
  <c r="C16" i="88"/>
  <c r="B16" i="88"/>
  <c r="F15" i="88"/>
  <c r="E15" i="88"/>
  <c r="D15" i="88"/>
  <c r="C15" i="88"/>
  <c r="B15" i="88"/>
  <c r="F14" i="88"/>
  <c r="E14" i="88"/>
  <c r="D14" i="88"/>
  <c r="C14" i="88"/>
  <c r="B14" i="88"/>
  <c r="F13" i="88"/>
  <c r="E13" i="88"/>
  <c r="D13" i="88"/>
  <c r="C13" i="88"/>
  <c r="B13" i="88"/>
  <c r="F12" i="88"/>
  <c r="E12" i="88"/>
  <c r="D12" i="88"/>
  <c r="C12" i="88"/>
  <c r="B12" i="88"/>
  <c r="F11" i="88"/>
  <c r="E11" i="88"/>
  <c r="D11" i="88"/>
  <c r="C11" i="88"/>
  <c r="B11" i="88"/>
  <c r="F10" i="88"/>
  <c r="E10" i="88"/>
  <c r="D10" i="88"/>
  <c r="C10" i="88"/>
  <c r="B10" i="88"/>
  <c r="F9" i="88"/>
  <c r="E9" i="88"/>
  <c r="D9" i="88"/>
  <c r="C9" i="88"/>
  <c r="B9" i="88"/>
  <c r="F8" i="88"/>
  <c r="E8" i="88"/>
  <c r="D8" i="88"/>
  <c r="C8" i="88"/>
  <c r="B8" i="88"/>
  <c r="F6" i="88"/>
  <c r="E6" i="88"/>
  <c r="D6" i="88"/>
  <c r="C6" i="88"/>
  <c r="B6" i="88"/>
  <c r="F5" i="88"/>
  <c r="E5" i="88"/>
  <c r="D5" i="88"/>
  <c r="C5" i="88"/>
  <c r="B5" i="88"/>
  <c r="F4" i="88"/>
  <c r="E4" i="88"/>
  <c r="D4" i="88"/>
  <c r="C4" i="88"/>
  <c r="B4" i="88"/>
  <c r="F3" i="88"/>
  <c r="E3" i="88"/>
  <c r="D3" i="88"/>
  <c r="C3" i="88"/>
  <c r="B3" i="88"/>
  <c r="F2" i="88"/>
  <c r="E2" i="88"/>
  <c r="D2" i="88"/>
  <c r="C2" i="88"/>
  <c r="B2" i="88"/>
  <c r="C7" i="88"/>
  <c r="D7" i="88"/>
  <c r="E7" i="88"/>
  <c r="F7" i="88"/>
  <c r="B7" i="88"/>
  <c r="K13" i="96"/>
  <c r="I13" i="96"/>
  <c r="K13" i="95"/>
  <c r="I13" i="95"/>
  <c r="K13" i="84"/>
  <c r="I13" i="84"/>
  <c r="K13" i="94"/>
  <c r="I13" i="94"/>
  <c r="K13" i="93"/>
  <c r="I13" i="93"/>
  <c r="B4" i="76"/>
  <c r="G8" i="54" s="1"/>
  <c r="K49" i="93"/>
  <c r="C58" i="96"/>
  <c r="K56" i="96"/>
  <c r="I56" i="96"/>
  <c r="K55" i="96"/>
  <c r="I55" i="96"/>
  <c r="K54" i="96"/>
  <c r="I54" i="96"/>
  <c r="K53" i="96"/>
  <c r="I53" i="96"/>
  <c r="K52" i="96"/>
  <c r="I52" i="96"/>
  <c r="K49" i="96"/>
  <c r="K50" i="96" s="1"/>
  <c r="G7" i="54" s="1"/>
  <c r="I49" i="96"/>
  <c r="K46" i="96"/>
  <c r="I46" i="96"/>
  <c r="K45" i="96"/>
  <c r="I45" i="96"/>
  <c r="K44" i="96"/>
  <c r="I44" i="96"/>
  <c r="K43" i="96"/>
  <c r="I43" i="96"/>
  <c r="K41" i="96"/>
  <c r="I41" i="96"/>
  <c r="K40" i="96"/>
  <c r="I40" i="96"/>
  <c r="K39" i="96"/>
  <c r="I39" i="96"/>
  <c r="K38" i="96"/>
  <c r="I38" i="96"/>
  <c r="K36" i="96"/>
  <c r="I36" i="96"/>
  <c r="C36" i="96"/>
  <c r="K35" i="96"/>
  <c r="I35" i="96"/>
  <c r="C35" i="96"/>
  <c r="K34" i="96"/>
  <c r="I34" i="96"/>
  <c r="C34" i="96"/>
  <c r="K33" i="96"/>
  <c r="I33" i="96"/>
  <c r="C33" i="96"/>
  <c r="K32" i="96"/>
  <c r="I32" i="96"/>
  <c r="C32" i="96"/>
  <c r="K31" i="96"/>
  <c r="I31" i="96"/>
  <c r="C31" i="96"/>
  <c r="K30" i="96"/>
  <c r="I30" i="96"/>
  <c r="C30" i="96"/>
  <c r="K29" i="96"/>
  <c r="I29" i="96"/>
  <c r="C29" i="96"/>
  <c r="K28" i="96"/>
  <c r="I28" i="96"/>
  <c r="C28" i="96"/>
  <c r="K27" i="96"/>
  <c r="I27" i="96"/>
  <c r="C27" i="96"/>
  <c r="K25" i="96"/>
  <c r="I25" i="96"/>
  <c r="K24" i="96"/>
  <c r="I24" i="96"/>
  <c r="K23" i="96"/>
  <c r="I23" i="96"/>
  <c r="K22" i="96"/>
  <c r="I22" i="96"/>
  <c r="C22" i="96"/>
  <c r="K21" i="96"/>
  <c r="I21" i="96"/>
  <c r="K20" i="96"/>
  <c r="I20" i="96"/>
  <c r="C20" i="96"/>
  <c r="K19" i="96"/>
  <c r="I19" i="96"/>
  <c r="K18" i="96"/>
  <c r="I18" i="96"/>
  <c r="C17" i="96"/>
  <c r="C21" i="96" s="1"/>
  <c r="K14" i="96"/>
  <c r="I14" i="96"/>
  <c r="K12" i="96"/>
  <c r="I12" i="96"/>
  <c r="K9" i="96"/>
  <c r="I9" i="96"/>
  <c r="K8" i="96"/>
  <c r="I8" i="96"/>
  <c r="K7" i="96"/>
  <c r="I7" i="96"/>
  <c r="K6" i="96"/>
  <c r="I6" i="96"/>
  <c r="I5" i="96"/>
  <c r="C58" i="95"/>
  <c r="K56" i="95"/>
  <c r="I56" i="95"/>
  <c r="K55" i="95"/>
  <c r="I55" i="95"/>
  <c r="K54" i="95"/>
  <c r="I54" i="95"/>
  <c r="K53" i="95"/>
  <c r="I53" i="95"/>
  <c r="K52" i="95"/>
  <c r="K57" i="95" s="1"/>
  <c r="F9" i="54" s="1"/>
  <c r="I52" i="95"/>
  <c r="K49" i="95"/>
  <c r="K50" i="95" s="1"/>
  <c r="F7" i="54" s="1"/>
  <c r="I49" i="95"/>
  <c r="K46" i="95"/>
  <c r="I46" i="95"/>
  <c r="K45" i="95"/>
  <c r="I45" i="95"/>
  <c r="K44" i="95"/>
  <c r="I44" i="95"/>
  <c r="K43" i="95"/>
  <c r="I43" i="95"/>
  <c r="K41" i="95"/>
  <c r="I41" i="95"/>
  <c r="K40" i="95"/>
  <c r="I40" i="95"/>
  <c r="K39" i="95"/>
  <c r="I39" i="95"/>
  <c r="K38" i="95"/>
  <c r="I38" i="95"/>
  <c r="K36" i="95"/>
  <c r="I36" i="95"/>
  <c r="C36" i="95"/>
  <c r="K35" i="95"/>
  <c r="I35" i="95"/>
  <c r="C35" i="95"/>
  <c r="K34" i="95"/>
  <c r="I34" i="95"/>
  <c r="C34" i="95"/>
  <c r="K33" i="95"/>
  <c r="I33" i="95"/>
  <c r="C33" i="95"/>
  <c r="K32" i="95"/>
  <c r="I32" i="95"/>
  <c r="C32" i="95"/>
  <c r="K31" i="95"/>
  <c r="I31" i="95"/>
  <c r="C31" i="95"/>
  <c r="K30" i="95"/>
  <c r="I30" i="95"/>
  <c r="C30" i="95"/>
  <c r="K29" i="95"/>
  <c r="I29" i="95"/>
  <c r="C29" i="95"/>
  <c r="K28" i="95"/>
  <c r="I28" i="95"/>
  <c r="C28" i="95"/>
  <c r="K27" i="95"/>
  <c r="I27" i="95"/>
  <c r="C27" i="95"/>
  <c r="K25" i="95"/>
  <c r="I25" i="95"/>
  <c r="K24" i="95"/>
  <c r="I24" i="95"/>
  <c r="K23" i="95"/>
  <c r="I23" i="95"/>
  <c r="K22" i="95"/>
  <c r="I22" i="95"/>
  <c r="C22" i="95"/>
  <c r="K21" i="95"/>
  <c r="I21" i="95"/>
  <c r="K20" i="95"/>
  <c r="I20" i="95"/>
  <c r="C20" i="95"/>
  <c r="K19" i="95"/>
  <c r="I19" i="95"/>
  <c r="K18" i="95"/>
  <c r="I18" i="95"/>
  <c r="C17" i="95"/>
  <c r="C21" i="95" s="1"/>
  <c r="K14" i="95"/>
  <c r="I14" i="95"/>
  <c r="K12" i="95"/>
  <c r="I12" i="95"/>
  <c r="K9" i="95"/>
  <c r="I9" i="95"/>
  <c r="K8" i="95"/>
  <c r="I8" i="95"/>
  <c r="K7" i="95"/>
  <c r="I7" i="95"/>
  <c r="K6" i="95"/>
  <c r="K10" i="95" s="1"/>
  <c r="F4" i="54" s="1"/>
  <c r="I6" i="95"/>
  <c r="I5" i="95"/>
  <c r="C58" i="94"/>
  <c r="K56" i="94"/>
  <c r="I56" i="94"/>
  <c r="K55" i="94"/>
  <c r="I55" i="94"/>
  <c r="K54" i="94"/>
  <c r="I54" i="94"/>
  <c r="K53" i="94"/>
  <c r="I53" i="94"/>
  <c r="K52" i="94"/>
  <c r="I52" i="94"/>
  <c r="K49" i="94"/>
  <c r="I49" i="94"/>
  <c r="K46" i="94"/>
  <c r="I46" i="94"/>
  <c r="K45" i="94"/>
  <c r="I45" i="94"/>
  <c r="K44" i="94"/>
  <c r="I44" i="94"/>
  <c r="K43" i="94"/>
  <c r="I43" i="94"/>
  <c r="K41" i="94"/>
  <c r="I41" i="94"/>
  <c r="K40" i="94"/>
  <c r="I40" i="94"/>
  <c r="K39" i="94"/>
  <c r="I39" i="94"/>
  <c r="K38" i="94"/>
  <c r="I38" i="94"/>
  <c r="K36" i="94"/>
  <c r="I36" i="94"/>
  <c r="C36" i="94"/>
  <c r="K35" i="94"/>
  <c r="I35" i="94"/>
  <c r="C35" i="94"/>
  <c r="K34" i="94"/>
  <c r="I34" i="94"/>
  <c r="C34" i="94"/>
  <c r="K33" i="94"/>
  <c r="I33" i="94"/>
  <c r="C33" i="94"/>
  <c r="K32" i="94"/>
  <c r="I32" i="94"/>
  <c r="C32" i="94"/>
  <c r="K31" i="94"/>
  <c r="I31" i="94"/>
  <c r="C31" i="94"/>
  <c r="K30" i="94"/>
  <c r="I30" i="94"/>
  <c r="C30" i="94"/>
  <c r="K29" i="94"/>
  <c r="I29" i="94"/>
  <c r="C29" i="94"/>
  <c r="K28" i="94"/>
  <c r="I28" i="94"/>
  <c r="C28" i="94"/>
  <c r="K27" i="94"/>
  <c r="I27" i="94"/>
  <c r="C27" i="94"/>
  <c r="K25" i="94"/>
  <c r="I25" i="94"/>
  <c r="K24" i="94"/>
  <c r="I24" i="94"/>
  <c r="K23" i="94"/>
  <c r="I23" i="94"/>
  <c r="K22" i="94"/>
  <c r="I22" i="94"/>
  <c r="K21" i="94"/>
  <c r="I21" i="94"/>
  <c r="K20" i="94"/>
  <c r="I20" i="94"/>
  <c r="K19" i="94"/>
  <c r="I19" i="94"/>
  <c r="K18" i="94"/>
  <c r="I18" i="94"/>
  <c r="C17" i="94"/>
  <c r="C21" i="94" s="1"/>
  <c r="K15" i="94"/>
  <c r="D5" i="54" s="1"/>
  <c r="K14" i="94"/>
  <c r="I14" i="94"/>
  <c r="K12" i="94"/>
  <c r="I12" i="94"/>
  <c r="K9" i="94"/>
  <c r="I9" i="94"/>
  <c r="K8" i="94"/>
  <c r="I8" i="94"/>
  <c r="K7" i="94"/>
  <c r="I7" i="94"/>
  <c r="K6" i="94"/>
  <c r="I6" i="94"/>
  <c r="I5" i="94"/>
  <c r="C58" i="93"/>
  <c r="K56" i="93"/>
  <c r="I56" i="93"/>
  <c r="K55" i="93"/>
  <c r="I55" i="93"/>
  <c r="K54" i="93"/>
  <c r="I54" i="93"/>
  <c r="K53" i="93"/>
  <c r="I53" i="93"/>
  <c r="K52" i="93"/>
  <c r="I52" i="93"/>
  <c r="I49" i="93"/>
  <c r="K46" i="93"/>
  <c r="I46" i="93"/>
  <c r="K45" i="93"/>
  <c r="I45" i="93"/>
  <c r="K44" i="93"/>
  <c r="I44" i="93"/>
  <c r="K43" i="93"/>
  <c r="I43" i="93"/>
  <c r="K41" i="93"/>
  <c r="I41" i="93"/>
  <c r="K40" i="93"/>
  <c r="I40" i="93"/>
  <c r="K39" i="93"/>
  <c r="I39" i="93"/>
  <c r="K38" i="93"/>
  <c r="I38" i="93"/>
  <c r="K36" i="93"/>
  <c r="I36" i="93"/>
  <c r="C36" i="93"/>
  <c r="K35" i="93"/>
  <c r="I35" i="93"/>
  <c r="C35" i="93"/>
  <c r="K34" i="93"/>
  <c r="I34" i="93"/>
  <c r="C34" i="93"/>
  <c r="K33" i="93"/>
  <c r="I33" i="93"/>
  <c r="C33" i="93"/>
  <c r="K32" i="93"/>
  <c r="I32" i="93"/>
  <c r="C32" i="93"/>
  <c r="K31" i="93"/>
  <c r="I31" i="93"/>
  <c r="C31" i="93"/>
  <c r="K30" i="93"/>
  <c r="I30" i="93"/>
  <c r="C30" i="93"/>
  <c r="K29" i="93"/>
  <c r="I29" i="93"/>
  <c r="C29" i="93"/>
  <c r="K28" i="93"/>
  <c r="I28" i="93"/>
  <c r="C28" i="93"/>
  <c r="K27" i="93"/>
  <c r="I27" i="93"/>
  <c r="C27" i="93"/>
  <c r="I25" i="93"/>
  <c r="I24" i="93"/>
  <c r="I23" i="93"/>
  <c r="I22" i="93"/>
  <c r="K21" i="93"/>
  <c r="I21" i="93"/>
  <c r="I20" i="93"/>
  <c r="C20" i="93"/>
  <c r="K20" i="93" s="1"/>
  <c r="I19" i="93"/>
  <c r="I18" i="93"/>
  <c r="C17" i="93"/>
  <c r="C21" i="93" s="1"/>
  <c r="K14" i="93"/>
  <c r="I14" i="93"/>
  <c r="K12" i="93"/>
  <c r="I12" i="93"/>
  <c r="K9" i="93"/>
  <c r="I9" i="93"/>
  <c r="K8" i="93"/>
  <c r="I8" i="93"/>
  <c r="K7" i="93"/>
  <c r="I7" i="93"/>
  <c r="K6" i="93"/>
  <c r="I6" i="93"/>
  <c r="I5" i="93"/>
  <c r="I14" i="84"/>
  <c r="I12" i="84"/>
  <c r="C58" i="84"/>
  <c r="I25" i="84"/>
  <c r="I24" i="84"/>
  <c r="I23" i="84"/>
  <c r="I22" i="84"/>
  <c r="I21" i="84"/>
  <c r="I20" i="84"/>
  <c r="I19" i="84"/>
  <c r="I18" i="84"/>
  <c r="I36" i="84"/>
  <c r="I35" i="84"/>
  <c r="I34" i="84"/>
  <c r="I33" i="84"/>
  <c r="I32" i="84"/>
  <c r="I31" i="84"/>
  <c r="I30" i="84"/>
  <c r="I29" i="84"/>
  <c r="I28" i="84"/>
  <c r="I27" i="84"/>
  <c r="I41" i="84"/>
  <c r="I40" i="84"/>
  <c r="I39" i="84"/>
  <c r="I38" i="84"/>
  <c r="I46" i="84"/>
  <c r="I45" i="84"/>
  <c r="I44" i="84"/>
  <c r="I43" i="84"/>
  <c r="I49" i="84"/>
  <c r="K49" i="84"/>
  <c r="B11" i="54"/>
  <c r="C28" i="84"/>
  <c r="C29" i="84"/>
  <c r="C30" i="84"/>
  <c r="C31" i="84"/>
  <c r="C32" i="84"/>
  <c r="C33" i="84"/>
  <c r="C34" i="84"/>
  <c r="C35" i="84"/>
  <c r="C36" i="84"/>
  <c r="C27" i="84"/>
  <c r="K18" i="84"/>
  <c r="K19" i="84"/>
  <c r="K20" i="84"/>
  <c r="K21" i="84"/>
  <c r="K22" i="84"/>
  <c r="K23" i="84"/>
  <c r="K24" i="84"/>
  <c r="K25" i="84"/>
  <c r="K27" i="84"/>
  <c r="K28" i="84"/>
  <c r="K29" i="84"/>
  <c r="K30" i="84"/>
  <c r="K31" i="84"/>
  <c r="K32" i="84"/>
  <c r="K33" i="84"/>
  <c r="K34" i="84"/>
  <c r="K35" i="84"/>
  <c r="K36" i="84"/>
  <c r="K38" i="84"/>
  <c r="K39" i="84"/>
  <c r="K40" i="84"/>
  <c r="K41" i="84"/>
  <c r="K43" i="84"/>
  <c r="K44" i="84"/>
  <c r="K45" i="84"/>
  <c r="K46" i="84"/>
  <c r="C17" i="84"/>
  <c r="C18" i="84" s="1"/>
  <c r="K57" i="93" l="1"/>
  <c r="C9" i="54" s="1"/>
  <c r="K15" i="93"/>
  <c r="C5" i="54" s="1"/>
  <c r="F8" i="54"/>
  <c r="E8" i="54"/>
  <c r="D8" i="54"/>
  <c r="D3" i="76"/>
  <c r="C8" i="54" s="1"/>
  <c r="K47" i="96"/>
  <c r="G6" i="54" s="1"/>
  <c r="K10" i="93"/>
  <c r="C4" i="54" s="1"/>
  <c r="K15" i="95"/>
  <c r="F5" i="54" s="1"/>
  <c r="K50" i="93"/>
  <c r="C7" i="54" s="1"/>
  <c r="K50" i="94"/>
  <c r="D7" i="54" s="1"/>
  <c r="K47" i="94"/>
  <c r="D6" i="54" s="1"/>
  <c r="K57" i="94"/>
  <c r="D9" i="54" s="1"/>
  <c r="C25" i="95"/>
  <c r="K10" i="96"/>
  <c r="G4" i="54" s="1"/>
  <c r="K57" i="96"/>
  <c r="G9" i="54" s="1"/>
  <c r="K50" i="84"/>
  <c r="E7" i="54" s="1"/>
  <c r="K10" i="94"/>
  <c r="D4" i="54" s="1"/>
  <c r="K47" i="95"/>
  <c r="F6" i="54" s="1"/>
  <c r="C20" i="94"/>
  <c r="K15" i="96"/>
  <c r="G5" i="54" s="1"/>
  <c r="C24" i="96"/>
  <c r="K58" i="96"/>
  <c r="C19" i="96"/>
  <c r="C25" i="96"/>
  <c r="C18" i="96"/>
  <c r="C23" i="96"/>
  <c r="C24" i="95"/>
  <c r="C19" i="95"/>
  <c r="C18" i="95"/>
  <c r="C23" i="95"/>
  <c r="K58" i="94"/>
  <c r="C24" i="94"/>
  <c r="C19" i="94"/>
  <c r="C22" i="94"/>
  <c r="C25" i="94"/>
  <c r="C23" i="94"/>
  <c r="C18" i="94"/>
  <c r="C24" i="93"/>
  <c r="K24" i="93" s="1"/>
  <c r="C19" i="93"/>
  <c r="K19" i="93" s="1"/>
  <c r="C22" i="93"/>
  <c r="K22" i="93" s="1"/>
  <c r="C25" i="93"/>
  <c r="K25" i="93" s="1"/>
  <c r="C23" i="93"/>
  <c r="K23" i="93" s="1"/>
  <c r="C18" i="93"/>
  <c r="K18" i="93" s="1"/>
  <c r="K47" i="93" s="1"/>
  <c r="C6" i="54" s="1"/>
  <c r="K47" i="84"/>
  <c r="E6" i="54" s="1"/>
  <c r="C25" i="84"/>
  <c r="C24" i="84"/>
  <c r="C21" i="84"/>
  <c r="C23" i="84"/>
  <c r="C22" i="84"/>
  <c r="C20" i="84"/>
  <c r="C19" i="84"/>
  <c r="N27" i="68"/>
  <c r="K27" i="68"/>
  <c r="H27" i="68"/>
  <c r="E27" i="68"/>
  <c r="B27" i="68"/>
  <c r="N8" i="68"/>
  <c r="K8" i="68"/>
  <c r="H8" i="68"/>
  <c r="E8" i="68"/>
  <c r="N61" i="68"/>
  <c r="K61" i="68"/>
  <c r="H61" i="68"/>
  <c r="E61" i="68"/>
  <c r="B61" i="68"/>
  <c r="B8" i="68"/>
  <c r="I52" i="84"/>
  <c r="I53" i="84"/>
  <c r="I54" i="84"/>
  <c r="I55" i="84"/>
  <c r="I56" i="84"/>
  <c r="K8" i="84"/>
  <c r="K12" i="84"/>
  <c r="K14" i="84"/>
  <c r="K52" i="84"/>
  <c r="K53" i="84"/>
  <c r="K54" i="84"/>
  <c r="K55" i="84"/>
  <c r="K56" i="84"/>
  <c r="K7" i="84"/>
  <c r="K9" i="84"/>
  <c r="K6" i="84"/>
  <c r="K58" i="93" l="1"/>
  <c r="K58" i="95"/>
  <c r="K57" i="84"/>
  <c r="E9" i="54" s="1"/>
  <c r="K15" i="84"/>
  <c r="E5" i="54" s="1"/>
  <c r="K10" i="84"/>
  <c r="E4" i="54" s="1"/>
  <c r="K58" i="84" l="1"/>
  <c r="G11" i="54"/>
  <c r="F11" i="54"/>
  <c r="D11" i="54"/>
  <c r="E11" i="54"/>
  <c r="I7" i="84"/>
  <c r="C11" i="54" l="1"/>
  <c r="I9" i="84" l="1"/>
  <c r="I8" i="84"/>
  <c r="I6" i="84"/>
  <c r="I5" i="84"/>
  <c r="D12" i="57" l="1"/>
  <c r="D39" i="57"/>
  <c r="C36" i="57" l="1"/>
  <c r="D35" i="57"/>
  <c r="C29" i="57"/>
  <c r="D28" i="57"/>
  <c r="C23" i="57"/>
  <c r="D22" i="57"/>
  <c r="C17" i="57"/>
  <c r="D16" i="57"/>
  <c r="C13" i="57"/>
  <c r="C8" i="57"/>
  <c r="C9" i="57" l="1"/>
  <c r="E9" i="57" s="1"/>
  <c r="C11" i="57"/>
  <c r="E11" i="57" s="1"/>
  <c r="C10" i="57"/>
  <c r="E10" i="57" s="1"/>
  <c r="C18" i="57"/>
  <c r="C15" i="57"/>
  <c r="E15" i="57" s="1"/>
  <c r="C14" i="57"/>
  <c r="E14" i="57" s="1"/>
  <c r="C24" i="57"/>
  <c r="E24" i="57" s="1"/>
  <c r="E18" i="57"/>
  <c r="C20" i="57"/>
  <c r="E20" i="57" s="1"/>
  <c r="C26" i="57"/>
  <c r="E26" i="57" s="1"/>
  <c r="C31" i="57"/>
  <c r="E31" i="57" s="1"/>
  <c r="C33" i="57"/>
  <c r="E33" i="57" s="1"/>
  <c r="C38" i="57"/>
  <c r="E38" i="57" s="1"/>
  <c r="C19" i="57"/>
  <c r="E19" i="57" s="1"/>
  <c r="C21" i="57"/>
  <c r="E21" i="57" s="1"/>
  <c r="C25" i="57"/>
  <c r="E25" i="57" s="1"/>
  <c r="C27" i="57"/>
  <c r="E27" i="57" s="1"/>
  <c r="C30" i="57"/>
  <c r="E30" i="57" s="1"/>
  <c r="C32" i="57"/>
  <c r="E32" i="57" s="1"/>
  <c r="C34" i="57"/>
  <c r="E34" i="57" s="1"/>
  <c r="C37" i="57"/>
  <c r="E37" i="57" s="1"/>
</calcChain>
</file>

<file path=xl/sharedStrings.xml><?xml version="1.0" encoding="utf-8"?>
<sst xmlns="http://schemas.openxmlformats.org/spreadsheetml/2006/main" count="689" uniqueCount="276">
  <si>
    <t>Group Scoring Workbook: Instructions</t>
  </si>
  <si>
    <t xml:space="preserve">This workbook is to be used to record the group consensus scoring of the proposals.  </t>
  </si>
  <si>
    <t>Total Group Points Summary</t>
  </si>
  <si>
    <t>This worksheet summarizes the group points for all proposals in a single place. There is no data entry on this worksheet. It contains references to the 'Proposal [X] Total Points' worksheets. All cells are either fixed or calculated.</t>
  </si>
  <si>
    <t>Proposal [X] Total Points</t>
  </si>
  <si>
    <t>These worksheets automatically calculate total points based on scores of the Evaluation Committee. Cells with green shading are the only cells that require data entry. Other cells are either fixed or calculated.</t>
  </si>
  <si>
    <r>
      <t xml:space="preserve">Scores from the Individual Scoring Sheets will be manually transferred into each </t>
    </r>
    <r>
      <rPr>
        <b/>
        <sz val="11"/>
        <rFont val="Calibri"/>
        <family val="2"/>
        <scheme val="minor"/>
      </rPr>
      <t>Proposal</t>
    </r>
    <r>
      <rPr>
        <sz val="11"/>
        <rFont val="Calibri"/>
        <family val="2"/>
        <scheme val="minor"/>
      </rPr>
      <t xml:space="preserve"> worksheet during worksessions (Columns D - H) to assess and automatically calculate an overall average score.
Group Score (Column J) is manually updated during worksessions based on the overall individual score average (Column I). This is a value of 1 - 5 based on the overall avg score. 
NOTE:  Any column highligted  in </t>
    </r>
    <r>
      <rPr>
        <b/>
        <sz val="11"/>
        <color rgb="FF92D050"/>
        <rFont val="Calibri"/>
        <family val="2"/>
        <scheme val="minor"/>
      </rPr>
      <t>green</t>
    </r>
    <r>
      <rPr>
        <sz val="11"/>
        <rFont val="Calibri"/>
        <family val="2"/>
        <scheme val="minor"/>
      </rPr>
      <t xml:space="preserve"> is a manual entry into the workbook during worksessions.
</t>
    </r>
  </si>
  <si>
    <t>Total Points Summary</t>
  </si>
  <si>
    <t xml:space="preserve">Global Criteria </t>
  </si>
  <si>
    <t>Maximum
Points</t>
  </si>
  <si>
    <t>Proposal 1</t>
  </si>
  <si>
    <t>Proposal 2</t>
  </si>
  <si>
    <t>Proposal 3</t>
  </si>
  <si>
    <t>Proposal 4</t>
  </si>
  <si>
    <t>Proposal 5</t>
  </si>
  <si>
    <t>Vendor Qualifications and Experience</t>
  </si>
  <si>
    <t>Project Organization and Staffing</t>
  </si>
  <si>
    <t>Approach to Statement of Work</t>
  </si>
  <si>
    <t>Initial Project Schedule</t>
  </si>
  <si>
    <t xml:space="preserve">Cost Proposal </t>
  </si>
  <si>
    <t>Oral Presentations</t>
  </si>
  <si>
    <t>TOTAL POINTS</t>
  </si>
  <si>
    <t>Mandatory Qualifications</t>
  </si>
  <si>
    <t>Vendor Meets?</t>
  </si>
  <si>
    <t>Justifications for Moving the Proposal Forward to Technical Scoring</t>
  </si>
  <si>
    <t xml:space="preserve">Proposal 1: </t>
  </si>
  <si>
    <t xml:space="preserve">Proposal 2: </t>
  </si>
  <si>
    <t xml:space="preserve">Proposal 3: </t>
  </si>
  <si>
    <t>Proposal 4:</t>
  </si>
  <si>
    <t xml:space="preserve">Proposal 5: </t>
  </si>
  <si>
    <t>Yes/No</t>
  </si>
  <si>
    <t xml:space="preserve">Response Page Number </t>
  </si>
  <si>
    <t>Reference</t>
  </si>
  <si>
    <t>The vendor must have successfully implemented at least two MES modules of similar size, scope, and complexity as described in this RFP.</t>
  </si>
  <si>
    <t>The vendor must have at least seven years of experience in operating and managing a provider enrollment and credentialing system of similar size, scope, and complexity as described in this RFP.</t>
  </si>
  <si>
    <t>The organization providing credentialing services in support of the CPEC solution must be NCQA certified.</t>
  </si>
  <si>
    <t xml:space="preserve">The vendor must include at least three references from projects performed within the last three years that demonstrate the vendor’s ability to perform the scope of the work described in this RFP. The vendor must include refences from three different projects/clients that provide details on the vendor’s experience operating and managing a provider enrollment and credentialing system. </t>
  </si>
  <si>
    <t>Mandatory Requirements: Pass/Fail</t>
  </si>
  <si>
    <t>The vendor must provide the right of access to systems, facilities, data, and
documentation to PRMP or its designee to conduct audits and inspections as is necessary.</t>
  </si>
  <si>
    <t>The vendor must support PRMP’s requests for information in response to activities including, but not limited to:
a. Compliance audits
b. Investigations
c. Legislative requests</t>
  </si>
  <si>
    <t>The vendor must provide authorization from a parent, affiliate, or subsidiary organization for the PRMP to have access to its records if such a relationship exists that impacts the vendor’s performance under the proposed contract.</t>
  </si>
  <si>
    <t>The vendor must help ensure that all applications inclusive of internet, intranet, and extranet applications associated with this contract are compliant with Section 508 of the Rehabilitation Act of 1973, as amended by 29 United States Code (U.S.C.) §794d, and 36 Code of Federal Regulation (CFR) 1194.21 and 36 CFR 1194.22.</t>
  </si>
  <si>
    <t>The vendor must provide increased staffing levels if requirements, timelines, quality, or other standards are not being met, based solely on the discretion of and without additional cost to the PRMP. In making this determination, the PRMP will evaluate whether the vendor is meeting service levels as defined in the contract. </t>
  </si>
  <si>
    <t xml:space="preserve">The vendor must provide evidence that staff have completed and signed all necessary forms prior to executing work for the contract. </t>
  </si>
  <si>
    <t xml:space="preserve">The vendor staff must not have the capability to access, edit, and share personal data, with unauthorized staff, including but not limited to: Protected Health Information (PHI), Personally Identifiable Information (PII), Financial Transaction Information, Federal Tax Information (FTI), Social Security Administration (SSA) data including, but not limited to family, friends, and acquaintance information. </t>
  </si>
  <si>
    <t>The vendor and its staff or subcontractors must conduct CVO services in adherence with NCQA Health Plans standards.</t>
  </si>
  <si>
    <t>The vendor must comply with current and future Puerto Rico and federal regulations as necessary to support the services outlined in this RFP.</t>
  </si>
  <si>
    <t>The vendor must perform according to approved SLAs and associated metrics in the areas listed in Appendix 3: Service-Level Agreements and Performance Standards. </t>
  </si>
  <si>
    <t>The vendor must provide a drug-free workplace, and individuals must not engage in the unlawful manufacture, distribution, dispensation, possession, abuse, or use of a controlled substance in the performance of the contract. (Drug-Free Workplace Act of 1988).</t>
  </si>
  <si>
    <t>The vendor must perform all work associated with this contract within the continental United States (U.S.) or U.S. Territories.</t>
  </si>
  <si>
    <t>The vendor must comply with federal Executive Order 11246 related to Equal
Employment Opportunity Act, the Clean Air Act, and the Clean Water Act.</t>
  </si>
  <si>
    <t xml:space="preserve">The vendor must serve as a trusted partner to the PRMP and represent the PRMP’s interests in all activities performed under the resulting contract.  </t>
  </si>
  <si>
    <t xml:space="preserve">On a monthly basis the vendor must, at a minimum, include the standard invoice package contents for the PRMP, including, but not limited to: 
An authorized representative of the contracted party must sign an itemized description of services rendered for the invoice period. Additionally, the vendor must include a written certification stating that no officer or employee of the PRMP, its subsidiaries, or affiliates, will derive or obtain any benefit or profit of any kind from this vendor’s contract. Invoices that do not include this certification will not be paid. 
Provide the PRMP with a list of all services completed within an invoice period, as well as evidence that the PRMP has accepted and approved the work. 
Provide the PRMP with three physical and one electronic invoice packages in support of the PRMP’s review and approval of each invoice. 
Invoice Package #1 – Original Signature 
Invoice Packages #2 - #3 – Hard Copy 
Invoice Package #4 – Electronic </t>
  </si>
  <si>
    <t xml:space="preserve">The vendor must agree that the PRMP retains ownership of all data, procedures, applications, licenses, and materials procured or developed during the contract period. </t>
  </si>
  <si>
    <t>Mandatory Submission Requirements: Pass/Fail</t>
  </si>
  <si>
    <t xml:space="preserve">Overall document font size for the document should generally be 11 point for text and 9 points for tables, and will not be small er than 9 point font. </t>
  </si>
  <si>
    <t xml:space="preserve">The vendor submits the Proposal within the timeliness criteria of the RFP. </t>
  </si>
  <si>
    <t>Two-part Submission</t>
  </si>
  <si>
    <t xml:space="preserve">Technical proposals should not contain any cost information relating to the project. Cost proposals should contain all cost information and should be sealed in a separate envelope from the technical proposal to facilitate a secondary cost proposal opening. A two part submission must include:                                                                                                        </t>
  </si>
  <si>
    <t xml:space="preserve">1 printed copy of the technical proposal </t>
  </si>
  <si>
    <t xml:space="preserve">1 printed copy of the cost proposal </t>
  </si>
  <si>
    <t xml:space="preserve">2 electronic copies of the technical proposal </t>
  </si>
  <si>
    <t xml:space="preserve">2 electronic copies of the cost proposal </t>
  </si>
  <si>
    <t xml:space="preserve">Technical and cost proposals are packaged separately </t>
  </si>
  <si>
    <r>
      <t>Attachme</t>
    </r>
    <r>
      <rPr>
        <b/>
        <sz val="11"/>
        <rFont val="Arial"/>
        <family val="2"/>
      </rPr>
      <t>nt A: Cost Proposal</t>
    </r>
  </si>
  <si>
    <t xml:space="preserve">The Excel workbook must be completed, and the PRMP may reject any proposal with a Cost Workbook that is reformatted and/or not separately sealed.  </t>
  </si>
  <si>
    <t xml:space="preserve">Attachment B: Title Page, Vendor Information, Executive Summary, Subcontractor Letters, and Table of Contents </t>
  </si>
  <si>
    <t>Completed and signed, as necessary</t>
  </si>
  <si>
    <t xml:space="preserve">Attachment C: Vendor Qualifications and Experience </t>
  </si>
  <si>
    <t xml:space="preserve">Attachment D: Vendor Organization and Staffing  </t>
  </si>
  <si>
    <t xml:space="preserve">Resumes cannot be more than 3 pages long, additional attachments like copies of diplomas, licenses, certifications are not required, are not subject to that page limit. </t>
  </si>
  <si>
    <t>Attachment D must not exceed 20 pages, excluding key personnel resumes and forms provided in this attachment.</t>
  </si>
  <si>
    <t xml:space="preserve">Attachment E: Mandatory Specifications </t>
  </si>
  <si>
    <t xml:space="preserve">Attachment F: Outcome Traceability Matrix (OTM) </t>
  </si>
  <si>
    <t>All vendor dispositions are marked as "Will Meet"</t>
  </si>
  <si>
    <t xml:space="preserve">Attachment G: Response to SOW </t>
  </si>
  <si>
    <t>The text to each section of the attachment must be eight pages or less. The vendor may also add up to two additional pages of images and diagrams for each response for a total of ten pages.</t>
  </si>
  <si>
    <t>Attachment H: Initial Project Schedule</t>
  </si>
  <si>
    <t>Included as a Microsoft Project File</t>
  </si>
  <si>
    <t xml:space="preserve">Attachment I: Terms and Conditions Response </t>
  </si>
  <si>
    <t>Vendor Name:</t>
  </si>
  <si>
    <t xml:space="preserve">Proposal 1 </t>
  </si>
  <si>
    <t>Evaluation Category</t>
  </si>
  <si>
    <t>Location in Proposal</t>
  </si>
  <si>
    <t>Max Pts</t>
  </si>
  <si>
    <t>Individual Scores:</t>
  </si>
  <si>
    <t>Avg. Score</t>
  </si>
  <si>
    <t>Group Score</t>
  </si>
  <si>
    <t>Group Points</t>
  </si>
  <si>
    <t>Comments/Rationale</t>
  </si>
  <si>
    <t>A</t>
  </si>
  <si>
    <t>B</t>
  </si>
  <si>
    <t>C</t>
  </si>
  <si>
    <t>D</t>
  </si>
  <si>
    <t>E</t>
  </si>
  <si>
    <t>Overview</t>
  </si>
  <si>
    <t>Existing Business Relationships with Puerto Rico</t>
  </si>
  <si>
    <t>Business Disputes</t>
  </si>
  <si>
    <t>References</t>
  </si>
  <si>
    <t>Subtotal</t>
  </si>
  <si>
    <t>Initial Staffing Plan</t>
  </si>
  <si>
    <t>Use of PRMP Staff</t>
  </si>
  <si>
    <t>Key Staff, Resumes, and References</t>
  </si>
  <si>
    <t>Approach to Business Specifications</t>
  </si>
  <si>
    <r>
      <t>·</t>
    </r>
    <r>
      <rPr>
        <sz val="12"/>
        <rFont val="Times New Roman"/>
        <family val="1"/>
      </rPr>
      <t xml:space="preserve">        </t>
    </r>
    <r>
      <rPr>
        <sz val="12"/>
        <rFont val="Arial"/>
        <family val="2"/>
      </rPr>
      <t>Provider Application</t>
    </r>
  </si>
  <si>
    <r>
      <t>·</t>
    </r>
    <r>
      <rPr>
        <sz val="12"/>
        <rFont val="Times New Roman"/>
        <family val="1"/>
      </rPr>
      <t xml:space="preserve">        </t>
    </r>
    <r>
      <rPr>
        <sz val="12"/>
        <rFont val="Arial"/>
        <family val="2"/>
      </rPr>
      <t>Provider Eligibility</t>
    </r>
  </si>
  <si>
    <r>
      <t>·</t>
    </r>
    <r>
      <rPr>
        <sz val="12"/>
        <rFont val="Times New Roman"/>
        <family val="1"/>
      </rPr>
      <t xml:space="preserve">        </t>
    </r>
    <r>
      <rPr>
        <sz val="12"/>
        <rFont val="Arial"/>
        <family val="2"/>
      </rPr>
      <t>Provider Enrollment</t>
    </r>
  </si>
  <si>
    <r>
      <t>·</t>
    </r>
    <r>
      <rPr>
        <sz val="12"/>
        <rFont val="Times New Roman"/>
        <family val="1"/>
      </rPr>
      <t xml:space="preserve">        </t>
    </r>
    <r>
      <rPr>
        <sz val="12"/>
        <rFont val="Arial"/>
        <family val="2"/>
      </rPr>
      <t>Continued Enrollment</t>
    </r>
  </si>
  <si>
    <r>
      <t>·</t>
    </r>
    <r>
      <rPr>
        <sz val="12"/>
        <rFont val="Times New Roman"/>
        <family val="1"/>
      </rPr>
      <t xml:space="preserve">        </t>
    </r>
    <r>
      <rPr>
        <sz val="12"/>
        <rFont val="Arial"/>
        <family val="2"/>
      </rPr>
      <t>Provider Information</t>
    </r>
  </si>
  <si>
    <r>
      <t>·</t>
    </r>
    <r>
      <rPr>
        <sz val="12"/>
        <rFont val="Times New Roman"/>
        <family val="1"/>
      </rPr>
      <t xml:space="preserve">        </t>
    </r>
    <r>
      <rPr>
        <sz val="12"/>
        <rFont val="Arial"/>
        <family val="2"/>
      </rPr>
      <t>Provider Management</t>
    </r>
  </si>
  <si>
    <r>
      <t>·</t>
    </r>
    <r>
      <rPr>
        <sz val="12"/>
        <rFont val="Times New Roman"/>
        <family val="1"/>
      </rPr>
      <t xml:space="preserve">        </t>
    </r>
    <r>
      <rPr>
        <sz val="12"/>
        <rFont val="Arial"/>
        <family val="2"/>
      </rPr>
      <t>Facility Oversight</t>
    </r>
  </si>
  <si>
    <r>
      <t>·</t>
    </r>
    <r>
      <rPr>
        <sz val="12"/>
        <rFont val="Times New Roman"/>
        <family val="1"/>
      </rPr>
      <t xml:space="preserve">        </t>
    </r>
    <r>
      <rPr>
        <sz val="12"/>
        <rFont val="Arial"/>
        <family val="2"/>
      </rPr>
      <t>Provider Portal</t>
    </r>
  </si>
  <si>
    <t>Approach to Technical Specifications</t>
  </si>
  <si>
    <r>
      <t>·</t>
    </r>
    <r>
      <rPr>
        <sz val="12"/>
        <rFont val="Times New Roman"/>
        <family val="1"/>
      </rPr>
      <t xml:space="preserve">        </t>
    </r>
    <r>
      <rPr>
        <sz val="12"/>
        <rFont val="Arial"/>
        <family val="2"/>
      </rPr>
      <t>Systems and Application</t>
    </r>
  </si>
  <si>
    <r>
      <t>·</t>
    </r>
    <r>
      <rPr>
        <sz val="12"/>
        <rFont val="Times New Roman"/>
        <family val="1"/>
      </rPr>
      <t xml:space="preserve">        </t>
    </r>
    <r>
      <rPr>
        <sz val="12"/>
        <rFont val="Arial"/>
        <family val="2"/>
      </rPr>
      <t>Hosting</t>
    </r>
  </si>
  <si>
    <r>
      <t>·</t>
    </r>
    <r>
      <rPr>
        <sz val="12"/>
        <rFont val="Times New Roman"/>
        <family val="1"/>
      </rPr>
      <t xml:space="preserve">        </t>
    </r>
    <r>
      <rPr>
        <sz val="12"/>
        <rFont val="Arial"/>
        <family val="2"/>
      </rPr>
      <t>PRMES Integration</t>
    </r>
  </si>
  <si>
    <r>
      <t>·</t>
    </r>
    <r>
      <rPr>
        <sz val="12"/>
        <rFont val="Times New Roman"/>
        <family val="1"/>
      </rPr>
      <t xml:space="preserve">        </t>
    </r>
    <r>
      <rPr>
        <sz val="12"/>
        <rFont val="Arial"/>
        <family val="2"/>
      </rPr>
      <t>Technical Services</t>
    </r>
  </si>
  <si>
    <r>
      <t>·</t>
    </r>
    <r>
      <rPr>
        <sz val="12"/>
        <rFont val="Times New Roman"/>
        <family val="1"/>
      </rPr>
      <t xml:space="preserve">        </t>
    </r>
    <r>
      <rPr>
        <sz val="12"/>
        <rFont val="Arial"/>
        <family val="2"/>
      </rPr>
      <t>Data Management</t>
    </r>
  </si>
  <si>
    <r>
      <t>·</t>
    </r>
    <r>
      <rPr>
        <sz val="12"/>
        <rFont val="Times New Roman"/>
        <family val="1"/>
      </rPr>
      <t xml:space="preserve">        </t>
    </r>
    <r>
      <rPr>
        <sz val="12"/>
        <rFont val="Arial"/>
        <family val="2"/>
      </rPr>
      <t>Security</t>
    </r>
  </si>
  <si>
    <r>
      <t>·</t>
    </r>
    <r>
      <rPr>
        <sz val="12"/>
        <rFont val="Times New Roman"/>
        <family val="1"/>
      </rPr>
      <t xml:space="preserve">        </t>
    </r>
    <r>
      <rPr>
        <sz val="12"/>
        <rFont val="Arial"/>
        <family val="2"/>
      </rPr>
      <t>Privacy</t>
    </r>
  </si>
  <si>
    <r>
      <t>·</t>
    </r>
    <r>
      <rPr>
        <sz val="12"/>
        <rFont val="Times New Roman"/>
        <family val="1"/>
      </rPr>
      <t xml:space="preserve">        </t>
    </r>
    <r>
      <rPr>
        <sz val="12"/>
        <rFont val="Arial"/>
        <family val="2"/>
      </rPr>
      <t>User Interface</t>
    </r>
  </si>
  <si>
    <r>
      <t>·</t>
    </r>
    <r>
      <rPr>
        <sz val="12"/>
        <rFont val="Times New Roman"/>
        <family val="1"/>
      </rPr>
      <t xml:space="preserve">        </t>
    </r>
    <r>
      <rPr>
        <sz val="12"/>
        <rFont val="Arial"/>
        <family val="2"/>
      </rPr>
      <t>User Documentation</t>
    </r>
  </si>
  <si>
    <r>
      <t>·</t>
    </r>
    <r>
      <rPr>
        <sz val="12"/>
        <rFont val="Times New Roman"/>
        <family val="1"/>
      </rPr>
      <t xml:space="preserve">        </t>
    </r>
    <r>
      <rPr>
        <sz val="12"/>
        <rFont val="Arial"/>
        <family val="2"/>
      </rPr>
      <t>Reporting and Analytics</t>
    </r>
  </si>
  <si>
    <t>Approach to Implementation Specifications</t>
  </si>
  <si>
    <r>
      <t>·</t>
    </r>
    <r>
      <rPr>
        <sz val="12"/>
        <rFont val="Times New Roman"/>
        <family val="1"/>
      </rPr>
      <t xml:space="preserve">        </t>
    </r>
    <r>
      <rPr>
        <sz val="12"/>
        <rFont val="Arial"/>
        <family val="2"/>
      </rPr>
      <t>Project Management</t>
    </r>
  </si>
  <si>
    <r>
      <t>·</t>
    </r>
    <r>
      <rPr>
        <sz val="12"/>
        <rFont val="Times New Roman"/>
        <family val="1"/>
      </rPr>
      <t xml:space="preserve">        </t>
    </r>
    <r>
      <rPr>
        <sz val="12"/>
        <rFont val="Arial"/>
        <family val="2"/>
      </rPr>
      <t>CMS Certification</t>
    </r>
  </si>
  <si>
    <r>
      <t>·</t>
    </r>
    <r>
      <rPr>
        <sz val="12"/>
        <rFont val="Times New Roman"/>
        <family val="1"/>
      </rPr>
      <t xml:space="preserve">        </t>
    </r>
    <r>
      <rPr>
        <sz val="12"/>
        <rFont val="Arial"/>
        <family val="2"/>
      </rPr>
      <t>Testing</t>
    </r>
  </si>
  <si>
    <r>
      <t>·</t>
    </r>
    <r>
      <rPr>
        <sz val="12"/>
        <rFont val="Times New Roman"/>
        <family val="1"/>
      </rPr>
      <t xml:space="preserve">        </t>
    </r>
    <r>
      <rPr>
        <sz val="12"/>
        <rFont val="Arial"/>
        <family val="2"/>
      </rPr>
      <t>Training</t>
    </r>
  </si>
  <si>
    <t>Approach to M&amp;O Specifications</t>
  </si>
  <si>
    <t xml:space="preserve"> </t>
  </si>
  <si>
    <r>
      <t>·</t>
    </r>
    <r>
      <rPr>
        <sz val="12"/>
        <rFont val="Times New Roman"/>
        <family val="1"/>
      </rPr>
      <t xml:space="preserve">        </t>
    </r>
    <r>
      <rPr>
        <sz val="12"/>
        <rFont val="Arial"/>
        <family val="2"/>
      </rPr>
      <t>M&amp;O</t>
    </r>
  </si>
  <si>
    <r>
      <t>·</t>
    </r>
    <r>
      <rPr>
        <sz val="12"/>
        <rFont val="Times New Roman"/>
        <family val="1"/>
      </rPr>
      <t xml:space="preserve">        </t>
    </r>
    <r>
      <rPr>
        <sz val="12"/>
        <rFont val="Arial"/>
        <family val="2"/>
      </rPr>
      <t>BC/DR</t>
    </r>
  </si>
  <si>
    <r>
      <t>·</t>
    </r>
    <r>
      <rPr>
        <sz val="12"/>
        <rFont val="Times New Roman"/>
        <family val="1"/>
      </rPr>
      <t xml:space="preserve">        </t>
    </r>
    <r>
      <rPr>
        <sz val="12"/>
        <rFont val="Arial"/>
        <family val="2"/>
      </rPr>
      <t>Transition, Turnover, and Closeout</t>
    </r>
  </si>
  <si>
    <r>
      <t>·</t>
    </r>
    <r>
      <rPr>
        <sz val="12"/>
        <rFont val="Times New Roman"/>
        <family val="1"/>
      </rPr>
      <t xml:space="preserve">        </t>
    </r>
    <r>
      <rPr>
        <sz val="12"/>
        <rFont val="Arial"/>
        <family val="2"/>
      </rPr>
      <t>Compliance</t>
    </r>
  </si>
  <si>
    <t>TBD</t>
  </si>
  <si>
    <t>Totals</t>
  </si>
  <si>
    <t xml:space="preserve">Proposal 2 </t>
  </si>
  <si>
    <t xml:space="preserve">Proposal 4 </t>
  </si>
  <si>
    <t xml:space="preserve">Proposal 5 </t>
  </si>
  <si>
    <t>Total Evaluated Cost Summary - CPEC</t>
  </si>
  <si>
    <t>Proposal</t>
  </si>
  <si>
    <t>Total Cost</t>
  </si>
  <si>
    <t>Possible Point Value</t>
  </si>
  <si>
    <t>Total Points Awarded</t>
  </si>
  <si>
    <t>Lowest Cost</t>
  </si>
  <si>
    <t>Requirement</t>
  </si>
  <si>
    <t>Provider Application</t>
  </si>
  <si>
    <t>Provider Eligibility</t>
  </si>
  <si>
    <t>Provider Enrollment</t>
  </si>
  <si>
    <t>Continued Enrollment</t>
  </si>
  <si>
    <t>Provider Information</t>
  </si>
  <si>
    <t>Provider Management</t>
  </si>
  <si>
    <t>Facility Oversight</t>
  </si>
  <si>
    <t>Provider Portal</t>
  </si>
  <si>
    <t>Systems and Application</t>
  </si>
  <si>
    <t>Hosting</t>
  </si>
  <si>
    <t>PRMES Integration</t>
  </si>
  <si>
    <t>Technical Services</t>
  </si>
  <si>
    <t>Data Management</t>
  </si>
  <si>
    <t>Security</t>
  </si>
  <si>
    <t>Privacy</t>
  </si>
  <si>
    <t>User Interface</t>
  </si>
  <si>
    <t>User Documentation</t>
  </si>
  <si>
    <t>Reporting and Analytics</t>
  </si>
  <si>
    <t>Project Management</t>
  </si>
  <si>
    <t>CMS Certification</t>
  </si>
  <si>
    <t>Testing</t>
  </si>
  <si>
    <t>Training</t>
  </si>
  <si>
    <t>M&amp;O</t>
  </si>
  <si>
    <t>BC/DR</t>
  </si>
  <si>
    <t>Transition, Turnover, and Closeout</t>
  </si>
  <si>
    <t>Compliance</t>
  </si>
  <si>
    <t>Oral Presentations Q1</t>
  </si>
  <si>
    <t>Oral Presentations Q2</t>
  </si>
  <si>
    <t>Oral Presentations Q3</t>
  </si>
  <si>
    <t>Oral Presentations Q4</t>
  </si>
  <si>
    <t>Oral Presentations Q5</t>
  </si>
  <si>
    <t>Mandatory Requirements/Qualfications</t>
  </si>
  <si>
    <t>PASS</t>
  </si>
  <si>
    <t>FAIL</t>
  </si>
  <si>
    <t>N/A</t>
  </si>
  <si>
    <t>Mandatories Summary</t>
  </si>
  <si>
    <t>Yes</t>
  </si>
  <si>
    <t>No</t>
  </si>
  <si>
    <t>Not Assessed</t>
  </si>
  <si>
    <t>Best In Class</t>
  </si>
  <si>
    <t>None Determined</t>
  </si>
  <si>
    <t>Sub-Criteria Weights - Do NOT EDIT THIS PAGE (Pivot table)</t>
  </si>
  <si>
    <t>Global Criteria</t>
  </si>
  <si>
    <t>Location in Proposal;</t>
  </si>
  <si>
    <t>Item Weights (Calculated)</t>
  </si>
  <si>
    <t>Item Importance (1-5)</t>
  </si>
  <si>
    <t>Max Points</t>
  </si>
  <si>
    <t>Cover Letter</t>
  </si>
  <si>
    <t xml:space="preserve">Attachment B </t>
  </si>
  <si>
    <t>Not Scored</t>
  </si>
  <si>
    <t>Executive Summary</t>
  </si>
  <si>
    <t xml:space="preserve">Attachment B, Section 3 </t>
  </si>
  <si>
    <t>VENDOR QUALIFICATIONS</t>
  </si>
  <si>
    <t xml:space="preserve">Vendor Experience </t>
  </si>
  <si>
    <t>Attachment C, Section 2</t>
  </si>
  <si>
    <t>Vendor References</t>
  </si>
  <si>
    <t>Attachment C, Section 5</t>
  </si>
  <si>
    <t>Vendor Financial Stability</t>
  </si>
  <si>
    <t>Attachment C, Section 6</t>
  </si>
  <si>
    <t>Subtotals</t>
  </si>
  <si>
    <t>PROJECT ORGANIZATION AND STAFFING</t>
  </si>
  <si>
    <t>Attachment D, Section 1 and 2</t>
  </si>
  <si>
    <t>Staff Experience</t>
  </si>
  <si>
    <t>Attachent D, Section 3</t>
  </si>
  <si>
    <t>BUSINESS SOLUTION: BUSINESS SPECIFICATIONS</t>
  </si>
  <si>
    <t>Care Management</t>
  </si>
  <si>
    <t>Attachment G, Section 1</t>
  </si>
  <si>
    <t>Financial Management</t>
  </si>
  <si>
    <t>Attachment G, Section 2</t>
  </si>
  <si>
    <t xml:space="preserve">Program Management </t>
  </si>
  <si>
    <t>Attachment G, Section 3</t>
  </si>
  <si>
    <t>Program Integrity</t>
  </si>
  <si>
    <t>Attachment G, Section 4</t>
  </si>
  <si>
    <t>BUSINESS SOLUTION: TECHNICAL SPECIFICATIONS</t>
  </si>
  <si>
    <t>Data Sources, Delivery, and Display</t>
  </si>
  <si>
    <t>Attachment H, Section 1</t>
  </si>
  <si>
    <t>Data Quality</t>
  </si>
  <si>
    <t>Attachment H, Section 2</t>
  </si>
  <si>
    <t>Hardware and Infrastructure</t>
  </si>
  <si>
    <t>Attachment H, Section 3</t>
  </si>
  <si>
    <t>Security Management</t>
  </si>
  <si>
    <t>Attachment H, Section 4</t>
  </si>
  <si>
    <t>BUSINESS SOLUTION: IMPLEMENTATION SPECIFICATIONS</t>
  </si>
  <si>
    <t>Project Management Methodology</t>
  </si>
  <si>
    <t>Attachment I, Section 1 and Attachment E (Initial Work Plan)</t>
  </si>
  <si>
    <t>Implementation Methodology</t>
  </si>
  <si>
    <t>Attachment I, Section 2</t>
  </si>
  <si>
    <t>Deployment Methodology</t>
  </si>
  <si>
    <t>Attachment I, Section 3</t>
  </si>
  <si>
    <t>Attachment I, Section 4</t>
  </si>
  <si>
    <t>Attachment I, Section 5</t>
  </si>
  <si>
    <t>BUSINESS SOLUTION: MAINTENANCE &amp; OPERATIONS SPECIFICATIONS</t>
  </si>
  <si>
    <t>Operations</t>
  </si>
  <si>
    <t>Attachment J, Section 1</t>
  </si>
  <si>
    <t xml:space="preserve">Solution Backup, Disaster Recovery, and Failover </t>
  </si>
  <si>
    <t>Attachment J, Section 2</t>
  </si>
  <si>
    <t>Did the vendor's presentation demonstrate extensive knowledge of managing a Provider Enrollment and Credentialing module and a CVO of the size requested in the CPEC RFP?</t>
  </si>
  <si>
    <t>Did the vendor's presentation demonstrate a clear understanding of the specifications of the RFP?</t>
  </si>
  <si>
    <t>Did the vendor professionally present and manage their presentation, including time management?</t>
  </si>
  <si>
    <t>Did the vendor fully respond to questions asked by the Evaluation Committee in a direct and applicable manner?</t>
  </si>
  <si>
    <t>Was the overall impression of the strength and quality of the vendor's presentation positive?</t>
  </si>
  <si>
    <t>Overall, the vendor's proposal was good, but information on the subcontractor was light and/or missing</t>
  </si>
  <si>
    <t xml:space="preserve">The prime vendor has a long standing business relationship with PRMP through MMIS Phases 1-3; however, the subcontractor does not have an existing business relationship with Puerto Rico. </t>
  </si>
  <si>
    <t>The initial staffing plan included in the vendor's response lacks information on how the vendor will share resources across contracts to manage to the expectations of this RFP. Additionally, the proposed subcontractor did not provide sufficient information on their staffing approach.</t>
  </si>
  <si>
    <t xml:space="preserve">During oral presentations the vendor's presentation demonstrated an understanding of credentialing activities, but not necessarily specific to Puerto Rico. </t>
  </si>
  <si>
    <t>The vendor's response the BC/DR section includes details which address the specifications of the RFP. However, details about BC/DR specifically related to the subcontractor are not included in sufficient detail.</t>
  </si>
  <si>
    <t>The vendor's response to the Testing section lacks details about the vendor's approach to testing specifics including but not limited to regression testing, the best of breed platform, and testing framework.</t>
  </si>
  <si>
    <t xml:space="preserve">
The vendor's response to the CMS Certification section includes references to managing previous certification efforts, but lacks specificity related to outcomes based certification which is the focus on this RFP and associated system.</t>
  </si>
  <si>
    <t xml:space="preserve">The vendor's response to the Project Management section provides details about how they will manage the project with a focus on a low risk approach to implementation which aligns with the vendor's previous experience with other references and/or PRMP. </t>
  </si>
  <si>
    <t>The vendor's response to the Reference section includes insufficient references specifically related to the proposed subcontractor and their experience providing applicable support including key project details as included in the tables in the RFP.</t>
  </si>
  <si>
    <t>The vendor's response to the Use of PRMP section includes expectations related to the use of PRMP which would require significant staffing and commitments from PRMP that would be difficult to manage at this time, without discussion prior to contract execution.</t>
  </si>
  <si>
    <t>The vendor's response to the Provider Application section did not provide sufficient detail regarding how the system will process and manage applications from an IT perspective.</t>
  </si>
  <si>
    <t>The vendor's response to the Provider Information section details comprehensive support, oversight, and management of provider information.</t>
  </si>
  <si>
    <t>The vendor's response to the Provider Management section raises concerns regarding provider outreach during the transition between systems and approaches, specifically related to change management. The vendor's response does not provide a plan/details on how the vendor, and its subcontractor, will conduct provider outreach.</t>
  </si>
  <si>
    <t>The vendor's response to the Technical Services could have been strengthened with additional details tying the response to the specification of the RFP.</t>
  </si>
  <si>
    <t>The vendor's response to the Security section includes details for the prime vendor's approach to managing security, but lacks the same level of detail for the proposed subcontractor.</t>
  </si>
  <si>
    <t>The vendor's response to the Systems and Application section was general and did not include sufficient details regarding the proposed subcontractor.</t>
  </si>
  <si>
    <t>The vendor's response to the Privacy section was general and did not include sufficient details regarding the proposed subcontractor.</t>
  </si>
  <si>
    <t>The vendor's response to the User Documentation section includes references to user friendly documentation which aligns with the specifications of the RFP.</t>
  </si>
  <si>
    <t>The assumptions included in the vendor's proposed initial project schedule will need to be discussed and validated prior to contract execution.</t>
  </si>
  <si>
    <t>The vendor's response to the Continued Enrollment section includes details to address several areas of continued enrollment, but does not include details to how the system will manage voluntary disenrollment by providers.</t>
  </si>
  <si>
    <t>The vendor's response to the PRMES Integration section covers the critical components necessary for integration</t>
  </si>
  <si>
    <t>The vendor's response to the User Interface section describes the technical components of the vendor's proposed solution, but does describe how the solution will interface with the various outside entities which are critical to project success.</t>
  </si>
  <si>
    <t>The vendor's response to the Training section details the general training approach, but lacks greater detail into the specific application of this approach as designed to meet PRMP's needs for CPEC.</t>
  </si>
  <si>
    <t>The vendor's response to the M&amp;O section includes details regarding proactive system monitoring and systems maintenance in alignment with the specifications of the RFP. However, the vendor's response includes numerous references to change requests that need to be discussed prior to contract execution.</t>
  </si>
  <si>
    <t xml:space="preserve">The evaluation committee is concerned with the level of experience of the proposed credentialing manager specifically related to applicable credentialing projects. </t>
  </si>
  <si>
    <t>The vendor's response to the Provider Eligibility section requires further clarification into how the process of enrollment and credentialing will be sequenced and harmonized with respect to local and federal regulations.</t>
  </si>
  <si>
    <t>The vendor is currently providing facility oversight support and would continue to do so under this new contract.</t>
  </si>
  <si>
    <t xml:space="preserve">The vendor's response to the Provider Portal section details a proposed portal that appears to be user friendly and hits on the goals of the solution. </t>
  </si>
  <si>
    <t>The vendor's response to the Hosting section addresses how the vendor intends to meet the specifications of the RFP, but as the incumbent vendor the proposal did not include extensive details regarding hosting responsibilities and the transition while implementing CPEC.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</si>
</sst>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00"/>
  </numFmts>
  <fonts count="56">
    <font>
      <sz val="10"/>
      <name val="Times New Roman"/>
    </font>
    <font>
      <sz val="10"/>
      <name val="Times New Roman"/>
      <family val="1"/>
    </font>
    <font>
      <sz val="10"/>
      <name val="Arial"/>
      <family val="2"/>
    </font>
    <font>
      <sz val="11"/>
      <name val="Arial"/>
      <family val="2"/>
    </font>
    <font>
      <u/>
      <sz val="10"/>
      <color theme="10"/>
      <name val="Times New Roman"/>
      <family val="1"/>
    </font>
    <font>
      <u/>
      <sz val="10"/>
      <color theme="11"/>
      <name val="Times New Roman"/>
      <family val="1"/>
    </font>
    <font>
      <sz val="10"/>
      <name val="Times New Roman"/>
      <family val="1"/>
    </font>
    <font>
      <b/>
      <sz val="11"/>
      <color theme="0"/>
      <name val="Calibri"/>
      <family val="2"/>
      <scheme val="minor"/>
    </font>
    <font>
      <sz val="11"/>
      <name val="Calibri"/>
      <family val="2"/>
      <scheme val="minor"/>
    </font>
    <font>
      <b/>
      <sz val="11"/>
      <name val="Calibri"/>
      <family val="2"/>
      <scheme val="minor"/>
    </font>
    <font>
      <b/>
      <sz val="12"/>
      <name val="Calibri"/>
      <family val="2"/>
      <scheme val="minor"/>
    </font>
    <font>
      <b/>
      <sz val="12"/>
      <color theme="0"/>
      <name val="Calibri"/>
      <family val="2"/>
      <scheme val="minor"/>
    </font>
    <font>
      <b/>
      <sz val="16"/>
      <color theme="0"/>
      <name val="Calibri"/>
      <family val="2"/>
      <scheme val="minor"/>
    </font>
    <font>
      <sz val="10"/>
      <name val="Calibri"/>
      <family val="2"/>
      <scheme val="minor"/>
    </font>
    <font>
      <sz val="12"/>
      <name val="Calibri"/>
      <family val="2"/>
      <scheme val="minor"/>
    </font>
    <font>
      <b/>
      <sz val="14"/>
      <color theme="0"/>
      <name val="Calibri"/>
      <family val="2"/>
      <scheme val="minor"/>
    </font>
    <font>
      <sz val="12"/>
      <color theme="0"/>
      <name val="Calibri"/>
      <family val="2"/>
      <scheme val="minor"/>
    </font>
    <font>
      <sz val="12"/>
      <color rgb="FFFF0000"/>
      <name val="Calibri"/>
      <family val="2"/>
      <scheme val="minor"/>
    </font>
    <font>
      <sz val="12"/>
      <color rgb="FFBFBFBF"/>
      <name val="Calibri"/>
      <family val="2"/>
      <scheme val="minor"/>
    </font>
    <font>
      <b/>
      <sz val="16"/>
      <name val="Calibri"/>
      <family val="2"/>
      <scheme val="minor"/>
    </font>
    <font>
      <b/>
      <sz val="20"/>
      <name val="Calibri"/>
      <family val="2"/>
      <scheme val="minor"/>
    </font>
    <font>
      <b/>
      <sz val="12"/>
      <color theme="1"/>
      <name val="Arial"/>
      <family val="2"/>
    </font>
    <font>
      <b/>
      <sz val="11"/>
      <color theme="0"/>
      <name val="Arial"/>
      <family val="2"/>
    </font>
    <font>
      <b/>
      <sz val="11"/>
      <color theme="1"/>
      <name val="Arial"/>
      <family val="2"/>
    </font>
    <font>
      <b/>
      <sz val="10"/>
      <name val="Times New Roman"/>
      <family val="1"/>
    </font>
    <font>
      <b/>
      <sz val="16"/>
      <color rgb="FFFFFFFF"/>
      <name val="Calibri"/>
      <family val="2"/>
    </font>
    <font>
      <b/>
      <sz val="11"/>
      <color rgb="FF92D050"/>
      <name val="Calibri"/>
      <family val="2"/>
      <scheme val="minor"/>
    </font>
    <font>
      <sz val="11"/>
      <color theme="0"/>
      <name val="Calibri"/>
      <family val="2"/>
      <scheme val="minor"/>
    </font>
    <font>
      <sz val="12"/>
      <color theme="1"/>
      <name val="Arial"/>
      <family val="2"/>
    </font>
    <font>
      <b/>
      <sz val="11"/>
      <name val="Times New Roman"/>
      <family val="1"/>
    </font>
    <font>
      <sz val="10"/>
      <color theme="0"/>
      <name val="Times New Roman"/>
      <family val="1"/>
    </font>
    <font>
      <sz val="12"/>
      <name val="Arial"/>
      <family val="2"/>
    </font>
    <font>
      <sz val="11"/>
      <color theme="1"/>
      <name val="Arial"/>
      <family val="2"/>
    </font>
    <font>
      <b/>
      <sz val="14"/>
      <name val="Calibri"/>
      <family val="2"/>
      <scheme val="minor"/>
    </font>
    <font>
      <sz val="11.5"/>
      <color rgb="FF000000"/>
      <name val="Arial"/>
      <family val="2"/>
    </font>
    <font>
      <sz val="11"/>
      <color rgb="FF000000"/>
      <name val="Arial"/>
      <charset val="1"/>
    </font>
    <font>
      <b/>
      <sz val="16"/>
      <color theme="0"/>
      <name val="Arial"/>
    </font>
    <font>
      <b/>
      <sz val="18"/>
      <name val="Arial"/>
    </font>
    <font>
      <sz val="11"/>
      <color rgb="FF000000"/>
      <name val="Arial"/>
    </font>
    <font>
      <sz val="11"/>
      <name val="Arial"/>
    </font>
    <font>
      <b/>
      <sz val="11"/>
      <name val="Arial"/>
    </font>
    <font>
      <sz val="11"/>
      <color rgb="FF000000"/>
      <name val="Arial"/>
      <family val="2"/>
    </font>
    <font>
      <sz val="11"/>
      <color rgb="FF000000"/>
      <name val="-Apple-System"/>
      <charset val="1"/>
    </font>
    <font>
      <b/>
      <sz val="12"/>
      <color rgb="FFFFFFFF"/>
      <name val="Arial"/>
      <family val="2"/>
    </font>
    <font>
      <b/>
      <sz val="11"/>
      <name val="Arial"/>
      <family val="2"/>
    </font>
    <font>
      <sz val="10"/>
      <color rgb="FFFFFFFF"/>
      <name val="Times New Roman"/>
    </font>
    <font>
      <b/>
      <sz val="11"/>
      <color rgb="FF000000"/>
      <name val="Arial"/>
    </font>
    <font>
      <sz val="12"/>
      <name val="Symbol"/>
      <family val="1"/>
      <charset val="2"/>
    </font>
    <font>
      <sz val="12"/>
      <name val="Times New Roman"/>
      <family val="1"/>
    </font>
    <font>
      <b/>
      <sz val="10"/>
      <color rgb="FFFFFFFF"/>
      <name val="Times New Roman"/>
      <family val="1"/>
    </font>
    <font>
      <sz val="10"/>
      <color rgb="FF000000"/>
      <name val="Times New Roman"/>
    </font>
    <font>
      <b/>
      <sz val="10"/>
      <color rgb="FF000000"/>
      <name val="Times New Roman"/>
      <family val="1"/>
    </font>
    <font>
      <b/>
      <sz val="11"/>
      <color rgb="FFFFFFFF"/>
      <name val="Arial"/>
    </font>
    <font>
      <sz val="8"/>
      <name val="Times New Roman"/>
    </font>
    <font>
      <b/>
      <sz val="14"/>
      <color theme="1"/>
      <name val="Calibri"/>
      <family val="2"/>
      <scheme val="minor"/>
    </font>
    <font>
      <b/>
      <sz val="11"/>
      <name val="Calibri"/>
      <family val="2"/>
    </font>
  </fonts>
  <fills count="3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rgb="FFC0C0C0"/>
        <bgColor rgb="FF000000"/>
      </patternFill>
    </fill>
    <fill>
      <patternFill patternType="solid">
        <fgColor rgb="FFBFBFBF"/>
        <bgColor rgb="FF000000"/>
      </patternFill>
    </fill>
    <fill>
      <patternFill patternType="solid">
        <fgColor rgb="FFCCFFCC"/>
        <bgColor rgb="FF000000"/>
      </patternFill>
    </fill>
    <fill>
      <patternFill patternType="solid">
        <fgColor rgb="FF00527B"/>
        <bgColor indexed="64"/>
      </patternFill>
    </fill>
    <fill>
      <patternFill patternType="solid">
        <fgColor rgb="FF820210"/>
        <bgColor indexed="64"/>
      </patternFill>
    </fill>
    <fill>
      <patternFill patternType="solid">
        <fgColor theme="1"/>
        <bgColor indexed="64"/>
      </patternFill>
    </fill>
    <fill>
      <patternFill patternType="solid">
        <fgColor rgb="FF929192"/>
        <bgColor indexed="64"/>
      </patternFill>
    </fill>
    <fill>
      <patternFill patternType="solid">
        <fgColor theme="4" tint="0.79998168889431442"/>
        <bgColor indexed="64"/>
      </patternFill>
    </fill>
    <fill>
      <patternFill patternType="solid">
        <fgColor rgb="FF659140"/>
        <bgColor indexed="64"/>
      </patternFill>
    </fill>
    <fill>
      <patternFill patternType="solid">
        <fgColor rgb="FF820210"/>
        <bgColor rgb="FF000000"/>
      </patternFill>
    </fill>
    <fill>
      <patternFill patternType="solid">
        <fgColor theme="1"/>
        <bgColor rgb="FF000000"/>
      </patternFill>
    </fill>
    <fill>
      <patternFill patternType="solid">
        <fgColor rgb="FFFFFF00"/>
        <bgColor rgb="FF000000"/>
      </patternFill>
    </fill>
    <fill>
      <patternFill patternType="solid">
        <fgColor theme="8" tint="0.79998168889431442"/>
        <bgColor indexed="64"/>
      </patternFill>
    </fill>
    <fill>
      <patternFill patternType="solid">
        <fgColor theme="2" tint="-0.24997711111789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3"/>
        <bgColor indexed="64"/>
      </patternFill>
    </fill>
    <fill>
      <patternFill patternType="solid">
        <fgColor rgb="FF75B1C9"/>
        <bgColor indexed="64"/>
      </patternFill>
    </fill>
    <fill>
      <patternFill patternType="solid">
        <fgColor theme="8"/>
        <bgColor indexed="64"/>
      </patternFill>
    </fill>
    <fill>
      <patternFill patternType="solid">
        <fgColor rgb="FFE7E6E6"/>
        <bgColor indexed="64"/>
      </patternFill>
    </fill>
    <fill>
      <patternFill patternType="solid">
        <fgColor rgb="FFAEAAAA"/>
        <bgColor indexed="64"/>
      </patternFill>
    </fill>
    <fill>
      <patternFill patternType="solid">
        <fgColor rgb="FF7B7B7B"/>
        <bgColor indexed="64"/>
      </patternFill>
    </fill>
    <fill>
      <patternFill patternType="solid">
        <fgColor rgb="FF161616"/>
        <bgColor rgb="FF000000"/>
      </patternFill>
    </fill>
    <fill>
      <patternFill patternType="solid">
        <fgColor theme="6" tint="0.79998168889431442"/>
        <bgColor indexed="64"/>
      </patternFill>
    </fill>
    <fill>
      <patternFill patternType="solid">
        <fgColor rgb="FF003A5D"/>
        <bgColor rgb="FF000000"/>
      </patternFill>
    </fill>
    <fill>
      <patternFill patternType="solid">
        <fgColor rgb="FFD9D9D9"/>
        <bgColor rgb="FFD9D9D9"/>
      </patternFill>
    </fill>
    <fill>
      <patternFill patternType="solid">
        <fgColor rgb="FF9FA2A6"/>
        <bgColor rgb="FF000000"/>
      </patternFill>
    </fill>
    <fill>
      <patternFill patternType="solid">
        <fgColor rgb="FFFFD966"/>
        <bgColor rgb="FF000000"/>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rgb="FF000000"/>
      </left>
      <right style="thin">
        <color rgb="FF000000"/>
      </right>
      <top style="thin">
        <color rgb="FF000000"/>
      </top>
      <bottom style="thin">
        <color rgb="FF000000"/>
      </bottom>
      <diagonal/>
    </border>
    <border>
      <left/>
      <right style="medium">
        <color indexed="64"/>
      </right>
      <top style="thin">
        <color auto="1"/>
      </top>
      <bottom style="thin">
        <color rgb="FF000000"/>
      </bottom>
      <diagonal/>
    </border>
    <border>
      <left/>
      <right style="thin">
        <color auto="1"/>
      </right>
      <top/>
      <bottom style="thin">
        <color auto="1"/>
      </bottom>
      <diagonal/>
    </border>
    <border>
      <left/>
      <right style="medium">
        <color indexed="64"/>
      </right>
      <top/>
      <bottom style="thin">
        <color auto="1"/>
      </bottom>
      <diagonal/>
    </border>
    <border>
      <left/>
      <right/>
      <top style="thin">
        <color rgb="FF000000"/>
      </top>
      <bottom/>
      <diagonal/>
    </border>
    <border>
      <left/>
      <right style="thin">
        <color rgb="FF000000"/>
      </right>
      <top style="thin">
        <color rgb="FF000000"/>
      </top>
      <bottom style="thin">
        <color auto="1"/>
      </bottom>
      <diagonal/>
    </border>
    <border>
      <left/>
      <right style="thin">
        <color rgb="FF000000"/>
      </right>
      <top style="thin">
        <color auto="1"/>
      </top>
      <bottom style="thin">
        <color rgb="FF000000"/>
      </bottom>
      <diagonal/>
    </border>
    <border>
      <left/>
      <right style="thin">
        <color auto="1"/>
      </right>
      <top style="thin">
        <color auto="1"/>
      </top>
      <bottom/>
      <diagonal/>
    </border>
    <border>
      <left/>
      <right style="medium">
        <color indexed="64"/>
      </right>
      <top style="thin">
        <color auto="1"/>
      </top>
      <bottom/>
      <diagonal/>
    </border>
    <border>
      <left style="thin">
        <color rgb="FF000000"/>
      </left>
      <right style="thin">
        <color rgb="FF000000"/>
      </right>
      <top style="thin">
        <color rgb="FF000000"/>
      </top>
      <bottom/>
      <diagonal/>
    </border>
    <border>
      <left/>
      <right/>
      <top/>
      <bottom style="thin">
        <color auto="1"/>
      </bottom>
      <diagonal/>
    </border>
    <border>
      <left/>
      <right/>
      <top style="thin">
        <color auto="1"/>
      </top>
      <bottom style="thin">
        <color rgb="FF000000"/>
      </bottom>
      <diagonal/>
    </border>
    <border>
      <left/>
      <right/>
      <top style="thin">
        <color rgb="FF000000"/>
      </top>
      <bottom style="thin">
        <color auto="1"/>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auto="1"/>
      </top>
      <bottom/>
      <diagonal/>
    </border>
    <border>
      <left style="thin">
        <color indexed="64"/>
      </left>
      <right style="thin">
        <color indexed="64"/>
      </right>
      <top style="thin">
        <color indexed="64"/>
      </top>
      <bottom style="medium">
        <color indexed="64"/>
      </bottom>
      <diagonal/>
    </border>
  </borders>
  <cellStyleXfs count="5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 fillId="0" borderId="0"/>
  </cellStyleXfs>
  <cellXfs count="304">
    <xf numFmtId="0" fontId="0" fillId="0" borderId="0" xfId="0"/>
    <xf numFmtId="0" fontId="3"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alignment vertical="center" wrapText="1"/>
      <protection hidden="1"/>
    </xf>
    <xf numFmtId="164" fontId="8" fillId="0" borderId="0" xfId="0" applyNumberFormat="1" applyFont="1" applyAlignment="1">
      <alignment horizontal="center" vertical="center"/>
    </xf>
    <xf numFmtId="1" fontId="8" fillId="0" borderId="0" xfId="0" applyNumberFormat="1" applyFont="1" applyAlignment="1" applyProtection="1">
      <alignment horizontal="center" vertical="center"/>
      <protection locked="0"/>
    </xf>
    <xf numFmtId="2" fontId="8" fillId="0" borderId="0" xfId="0" applyNumberFormat="1" applyFont="1" applyAlignment="1">
      <alignment horizontal="center" vertical="center"/>
    </xf>
    <xf numFmtId="0" fontId="9" fillId="0" borderId="0" xfId="0" applyFont="1" applyProtection="1">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center" vertical="center" textRotation="90"/>
      <protection locked="0"/>
    </xf>
    <xf numFmtId="0" fontId="9" fillId="0" borderId="0" xfId="0" applyFont="1" applyAlignment="1" applyProtection="1">
      <alignment wrapText="1"/>
      <protection hidden="1"/>
    </xf>
    <xf numFmtId="0" fontId="8" fillId="0" borderId="0" xfId="0" applyFont="1" applyAlignment="1" applyProtection="1">
      <alignment wrapText="1"/>
      <protection hidden="1"/>
    </xf>
    <xf numFmtId="164" fontId="8" fillId="0" borderId="0" xfId="0" applyNumberFormat="1" applyFont="1" applyAlignment="1">
      <alignment wrapText="1"/>
    </xf>
    <xf numFmtId="1" fontId="8" fillId="0" borderId="0" xfId="0" applyNumberFormat="1" applyFont="1" applyAlignment="1" applyProtection="1">
      <alignment wrapText="1"/>
      <protection locked="0"/>
    </xf>
    <xf numFmtId="2" fontId="8" fillId="0" borderId="0" xfId="0" applyNumberFormat="1" applyFont="1" applyAlignment="1">
      <alignment wrapText="1"/>
    </xf>
    <xf numFmtId="0" fontId="8" fillId="0" borderId="0" xfId="0" applyFont="1" applyAlignment="1" applyProtection="1">
      <alignment horizontal="center" wrapText="1"/>
      <protection locked="0"/>
    </xf>
    <xf numFmtId="0" fontId="13" fillId="0" borderId="0" xfId="0" applyFont="1"/>
    <xf numFmtId="0" fontId="13" fillId="0" borderId="0" xfId="0" applyFont="1" applyAlignment="1">
      <alignment wrapText="1"/>
    </xf>
    <xf numFmtId="0" fontId="10" fillId="12" borderId="3" xfId="0" applyFont="1" applyFill="1" applyBorder="1" applyAlignment="1" applyProtection="1">
      <alignment horizontal="left" vertical="top" wrapText="1"/>
      <protection hidden="1"/>
    </xf>
    <xf numFmtId="0" fontId="14" fillId="2" borderId="1" xfId="1" applyNumberFormat="1" applyFont="1" applyFill="1" applyBorder="1" applyAlignment="1" applyProtection="1">
      <alignment horizontal="center" vertical="top" wrapText="1"/>
      <protection hidden="1"/>
    </xf>
    <xf numFmtId="0" fontId="11" fillId="12" borderId="0" xfId="0" applyFont="1" applyFill="1"/>
    <xf numFmtId="0" fontId="14" fillId="0" borderId="0" xfId="0" applyFont="1"/>
    <xf numFmtId="0" fontId="14" fillId="0" borderId="0" xfId="0" applyFont="1" applyAlignment="1">
      <alignment horizontal="center" vertical="center"/>
    </xf>
    <xf numFmtId="0" fontId="14" fillId="0" borderId="0" xfId="0" applyFont="1" applyAlignment="1">
      <alignment wrapText="1"/>
    </xf>
    <xf numFmtId="0" fontId="14" fillId="2" borderId="3" xfId="0" applyFont="1" applyFill="1" applyBorder="1" applyAlignment="1">
      <alignment wrapText="1"/>
    </xf>
    <xf numFmtId="165" fontId="14" fillId="0" borderId="0" xfId="0" applyNumberFormat="1" applyFont="1" applyAlignment="1">
      <alignment wrapText="1"/>
    </xf>
    <xf numFmtId="0" fontId="14" fillId="0" borderId="0" xfId="0" applyFont="1" applyAlignment="1" applyProtection="1">
      <alignment wrapText="1"/>
      <protection hidden="1"/>
    </xf>
    <xf numFmtId="0" fontId="14" fillId="0" borderId="0" xfId="0" applyFont="1" applyAlignment="1" applyProtection="1">
      <alignment horizontal="center" vertical="center"/>
      <protection hidden="1"/>
    </xf>
    <xf numFmtId="9" fontId="10" fillId="0" borderId="0" xfId="49" applyFont="1" applyAlignment="1" applyProtection="1">
      <alignment horizontal="center" vertical="center"/>
      <protection hidden="1"/>
    </xf>
    <xf numFmtId="0" fontId="14" fillId="0" borderId="0" xfId="0" applyFont="1" applyProtection="1">
      <protection hidden="1"/>
    </xf>
    <xf numFmtId="0" fontId="10" fillId="0" borderId="0" xfId="0" applyFont="1" applyProtection="1">
      <protection hidden="1"/>
    </xf>
    <xf numFmtId="1" fontId="10" fillId="0" borderId="0" xfId="0" applyNumberFormat="1" applyFont="1" applyAlignment="1" applyProtection="1">
      <alignment horizontal="center" vertical="center" textRotation="90"/>
      <protection hidden="1"/>
    </xf>
    <xf numFmtId="0" fontId="10" fillId="0" borderId="1" xfId="0" applyFont="1" applyBorder="1" applyAlignment="1" applyProtection="1">
      <alignment horizontal="left" wrapText="1"/>
      <protection hidden="1"/>
    </xf>
    <xf numFmtId="9" fontId="14" fillId="8" borderId="1" xfId="49" applyFont="1" applyFill="1" applyBorder="1" applyAlignment="1" applyProtection="1">
      <alignment horizontal="center" vertical="center" wrapText="1"/>
      <protection hidden="1"/>
    </xf>
    <xf numFmtId="1" fontId="17" fillId="17" borderId="1" xfId="1" applyNumberFormat="1" applyFont="1" applyFill="1" applyBorder="1" applyAlignment="1" applyProtection="1">
      <alignment horizontal="center" vertical="center" wrapText="1"/>
      <protection hidden="1"/>
    </xf>
    <xf numFmtId="0" fontId="17" fillId="17" borderId="1" xfId="1" applyNumberFormat="1" applyFont="1" applyFill="1" applyBorder="1" applyAlignment="1" applyProtection="1">
      <alignment horizontal="center" vertical="center" wrapText="1"/>
      <protection hidden="1"/>
    </xf>
    <xf numFmtId="9" fontId="14" fillId="7" borderId="1" xfId="49" applyFont="1" applyFill="1" applyBorder="1" applyAlignment="1" applyProtection="1">
      <alignment horizontal="center" vertical="center" wrapText="1"/>
      <protection hidden="1"/>
    </xf>
    <xf numFmtId="1" fontId="14" fillId="7" borderId="1" xfId="1" applyNumberFormat="1" applyFont="1" applyFill="1" applyBorder="1" applyAlignment="1" applyProtection="1">
      <alignment horizontal="center" vertical="center" wrapText="1"/>
      <protection hidden="1"/>
    </xf>
    <xf numFmtId="2" fontId="14" fillId="8" borderId="1" xfId="1" applyNumberFormat="1"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top" wrapText="1"/>
      <protection hidden="1"/>
    </xf>
    <xf numFmtId="1" fontId="18" fillId="7" borderId="1" xfId="0"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left" vertical="top" wrapText="1" indent="1"/>
      <protection hidden="1"/>
    </xf>
    <xf numFmtId="0" fontId="10" fillId="0" borderId="1" xfId="0" applyFont="1" applyBorder="1" applyAlignment="1" applyProtection="1">
      <alignment horizontal="left" vertical="top" wrapText="1" indent="2"/>
      <protection hidden="1"/>
    </xf>
    <xf numFmtId="0" fontId="14" fillId="3" borderId="1" xfId="1" applyNumberFormat="1" applyFont="1" applyFill="1" applyBorder="1" applyAlignment="1" applyProtection="1">
      <alignment vertical="center" wrapText="1"/>
      <protection hidden="1"/>
    </xf>
    <xf numFmtId="9" fontId="14" fillId="8" borderId="4" xfId="49" applyFont="1" applyFill="1" applyBorder="1" applyAlignment="1" applyProtection="1">
      <alignment horizontal="center" vertical="center" wrapText="1"/>
      <protection hidden="1"/>
    </xf>
    <xf numFmtId="1" fontId="14" fillId="9" borderId="1" xfId="0" applyNumberFormat="1" applyFont="1" applyFill="1" applyBorder="1" applyAlignment="1" applyProtection="1">
      <alignment horizontal="center" vertical="center" wrapText="1"/>
      <protection locked="0" hidden="1"/>
    </xf>
    <xf numFmtId="1" fontId="18" fillId="8" borderId="0" xfId="0" applyNumberFormat="1" applyFont="1" applyFill="1" applyAlignment="1">
      <alignment horizontal="center" vertical="center"/>
    </xf>
    <xf numFmtId="0" fontId="14" fillId="8" borderId="1" xfId="1" applyNumberFormat="1" applyFont="1" applyFill="1" applyBorder="1" applyAlignment="1" applyProtection="1">
      <alignment horizontal="center" vertical="center" wrapText="1"/>
      <protection hidden="1"/>
    </xf>
    <xf numFmtId="0" fontId="10" fillId="4" borderId="1" xfId="1" applyNumberFormat="1" applyFont="1" applyFill="1" applyBorder="1" applyAlignment="1" applyProtection="1">
      <alignment horizontal="center" vertical="top" wrapText="1"/>
      <protection hidden="1"/>
    </xf>
    <xf numFmtId="1" fontId="18" fillId="7" borderId="1" xfId="1" applyNumberFormat="1" applyFont="1" applyFill="1" applyBorder="1" applyAlignment="1" applyProtection="1">
      <alignment horizontal="center" vertical="center" wrapText="1"/>
      <protection hidden="1"/>
    </xf>
    <xf numFmtId="2" fontId="14" fillId="7" borderId="1" xfId="1" applyNumberFormat="1"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9" fontId="10" fillId="0" borderId="0" xfId="49"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164" fontId="8" fillId="10" borderId="8" xfId="0" applyNumberFormat="1" applyFont="1" applyFill="1" applyBorder="1" applyAlignment="1">
      <alignment horizontal="center" vertical="center"/>
    </xf>
    <xf numFmtId="1" fontId="8" fillId="10" borderId="8" xfId="0" applyNumberFormat="1" applyFont="1" applyFill="1" applyBorder="1" applyAlignment="1" applyProtection="1">
      <alignment horizontal="center" vertical="center"/>
      <protection locked="0"/>
    </xf>
    <xf numFmtId="2" fontId="8" fillId="10" borderId="8" xfId="0" applyNumberFormat="1" applyFont="1" applyFill="1" applyBorder="1" applyAlignment="1">
      <alignment horizontal="center" vertical="center"/>
    </xf>
    <xf numFmtId="0" fontId="15" fillId="10" borderId="7" xfId="0" applyFont="1" applyFill="1" applyBorder="1" applyAlignment="1" applyProtection="1">
      <alignment horizontal="right" vertical="center"/>
      <protection locked="0" hidden="1"/>
    </xf>
    <xf numFmtId="0" fontId="14" fillId="12" borderId="1" xfId="1" applyNumberFormat="1" applyFont="1" applyFill="1" applyBorder="1" applyAlignment="1" applyProtection="1">
      <alignment horizontal="center" vertical="top" wrapText="1"/>
      <protection hidden="1"/>
    </xf>
    <xf numFmtId="9" fontId="14" fillId="17" borderId="1" xfId="49" applyFont="1" applyFill="1" applyBorder="1" applyAlignment="1" applyProtection="1">
      <alignment horizontal="center" vertical="center" wrapText="1"/>
      <protection hidden="1"/>
    </xf>
    <xf numFmtId="1" fontId="14" fillId="17" borderId="1" xfId="0" applyNumberFormat="1" applyFont="1" applyFill="1" applyBorder="1" applyAlignment="1" applyProtection="1">
      <alignment horizontal="center" vertical="center" wrapText="1"/>
      <protection hidden="1"/>
    </xf>
    <xf numFmtId="0" fontId="14" fillId="0" borderId="1" xfId="1" applyNumberFormat="1" applyFont="1" applyBorder="1" applyAlignment="1" applyProtection="1">
      <alignment horizontal="left" vertical="top" wrapText="1"/>
      <protection hidden="1"/>
    </xf>
    <xf numFmtId="0" fontId="10" fillId="0" borderId="1" xfId="6" applyFont="1" applyBorder="1" applyAlignment="1" applyProtection="1">
      <alignment horizontal="left" vertical="top" wrapText="1" indent="1"/>
      <protection hidden="1"/>
    </xf>
    <xf numFmtId="1" fontId="18" fillId="8" borderId="1" xfId="0" applyNumberFormat="1" applyFont="1" applyFill="1" applyBorder="1" applyAlignment="1">
      <alignment horizontal="center" vertical="center"/>
    </xf>
    <xf numFmtId="0" fontId="14" fillId="3" borderId="1" xfId="1" applyNumberFormat="1" applyFont="1" applyFill="1" applyBorder="1" applyAlignment="1" applyProtection="1">
      <alignment horizontal="left" vertical="center" wrapText="1"/>
      <protection hidden="1"/>
    </xf>
    <xf numFmtId="0" fontId="14" fillId="0" borderId="1" xfId="1" applyNumberFormat="1" applyFont="1" applyBorder="1" applyAlignment="1" applyProtection="1">
      <alignment horizontal="left" vertical="center" wrapText="1"/>
      <protection hidden="1"/>
    </xf>
    <xf numFmtId="9" fontId="14" fillId="18" borderId="1" xfId="49" applyFont="1" applyFill="1" applyBorder="1" applyAlignment="1" applyProtection="1">
      <alignment horizontal="center" vertical="center" wrapText="1"/>
      <protection hidden="1"/>
    </xf>
    <xf numFmtId="0" fontId="14" fillId="18" borderId="1" xfId="0" applyFont="1" applyFill="1" applyBorder="1" applyAlignment="1" applyProtection="1">
      <alignment horizontal="center" vertical="center" wrapText="1"/>
      <protection hidden="1"/>
    </xf>
    <xf numFmtId="1" fontId="14" fillId="18" borderId="1" xfId="49" applyNumberFormat="1" applyFont="1" applyFill="1" applyBorder="1" applyAlignment="1" applyProtection="1">
      <alignment horizontal="center" vertical="center" wrapText="1"/>
      <protection hidden="1"/>
    </xf>
    <xf numFmtId="1" fontId="14" fillId="17" borderId="1" xfId="0" applyNumberFormat="1" applyFont="1" applyFill="1" applyBorder="1" applyAlignment="1" applyProtection="1">
      <alignment horizontal="center" vertical="center" wrapText="1"/>
      <protection locked="0" hidden="1"/>
    </xf>
    <xf numFmtId="0" fontId="11" fillId="10" borderId="17" xfId="0" applyFont="1" applyFill="1" applyBorder="1" applyAlignment="1">
      <alignment horizontal="center" vertical="center" wrapText="1"/>
    </xf>
    <xf numFmtId="0" fontId="24" fillId="0" borderId="1" xfId="0" applyFont="1"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1" fillId="0" borderId="1" xfId="0" applyFont="1" applyBorder="1" applyAlignment="1">
      <alignment horizontal="left" vertical="center"/>
    </xf>
    <xf numFmtId="1" fontId="7" fillId="11" borderId="2" xfId="0" applyNumberFormat="1" applyFont="1" applyFill="1" applyBorder="1" applyAlignment="1" applyProtection="1">
      <alignment horizontal="center" vertical="center" wrapText="1"/>
      <protection locked="0"/>
    </xf>
    <xf numFmtId="1" fontId="7" fillId="11" borderId="1" xfId="0" applyNumberFormat="1" applyFont="1" applyFill="1" applyBorder="1" applyAlignment="1" applyProtection="1">
      <alignment horizontal="center" vertical="center" wrapText="1"/>
      <protection locked="0"/>
    </xf>
    <xf numFmtId="0" fontId="20" fillId="19" borderId="15" xfId="1" applyNumberFormat="1" applyFont="1" applyFill="1" applyBorder="1" applyAlignment="1" applyProtection="1">
      <alignment horizontal="center" vertical="center" wrapText="1"/>
      <protection hidden="1"/>
    </xf>
    <xf numFmtId="0" fontId="8" fillId="19" borderId="16" xfId="1" applyNumberFormat="1" applyFont="1" applyFill="1" applyBorder="1" applyAlignment="1" applyProtection="1">
      <alignment horizontal="center" vertical="center" wrapText="1"/>
      <protection hidden="1"/>
    </xf>
    <xf numFmtId="164" fontId="8" fillId="19" borderId="16" xfId="1" applyNumberFormat="1" applyFont="1" applyFill="1" applyBorder="1" applyAlignment="1">
      <alignment horizontal="center" vertical="center" wrapText="1"/>
    </xf>
    <xf numFmtId="1" fontId="8" fillId="19" borderId="16" xfId="1" applyNumberFormat="1" applyFont="1" applyFill="1" applyBorder="1" applyAlignment="1" applyProtection="1">
      <alignment horizontal="center" vertical="center" wrapText="1"/>
      <protection locked="0"/>
    </xf>
    <xf numFmtId="2" fontId="8" fillId="19" borderId="16" xfId="1" applyNumberFormat="1" applyFont="1" applyFill="1" applyBorder="1" applyAlignment="1">
      <alignment horizontal="center" vertical="center" wrapText="1"/>
    </xf>
    <xf numFmtId="2" fontId="8" fillId="19" borderId="17" xfId="1" applyNumberFormat="1" applyFont="1" applyFill="1" applyBorder="1" applyAlignment="1">
      <alignment horizontal="center" vertical="center" wrapText="1"/>
    </xf>
    <xf numFmtId="0" fontId="10" fillId="0" borderId="1" xfId="0" applyFont="1" applyBorder="1" applyAlignment="1" applyProtection="1">
      <alignment horizontal="left" vertical="center" wrapText="1"/>
      <protection hidden="1"/>
    </xf>
    <xf numFmtId="0" fontId="14" fillId="0" borderId="0" xfId="0" applyFont="1" applyAlignment="1">
      <alignment vertical="center" wrapText="1"/>
    </xf>
    <xf numFmtId="0" fontId="10" fillId="0" borderId="1" xfId="0" applyFont="1" applyBorder="1" applyAlignment="1" applyProtection="1">
      <alignment vertical="center" wrapText="1"/>
      <protection hidden="1"/>
    </xf>
    <xf numFmtId="3" fontId="10" fillId="2" borderId="3" xfId="1"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2" fillId="10" borderId="1" xfId="0" applyFont="1" applyFill="1" applyBorder="1" applyAlignment="1">
      <alignment horizontal="center" vertical="center" wrapText="1"/>
    </xf>
    <xf numFmtId="0" fontId="9" fillId="0" borderId="4" xfId="0" applyFont="1" applyBorder="1" applyAlignment="1">
      <alignment wrapText="1"/>
    </xf>
    <xf numFmtId="0" fontId="8" fillId="0" borderId="3" xfId="0" applyFont="1" applyBorder="1" applyAlignment="1">
      <alignment vertical="top" wrapText="1"/>
    </xf>
    <xf numFmtId="0" fontId="8" fillId="0" borderId="18" xfId="0" applyFont="1" applyBorder="1" applyAlignment="1">
      <alignment vertical="center" wrapText="1"/>
    </xf>
    <xf numFmtId="0" fontId="14" fillId="0" borderId="0" xfId="0" applyFont="1" applyAlignment="1">
      <alignment vertical="center"/>
    </xf>
    <xf numFmtId="0" fontId="25" fillId="12" borderId="0" xfId="0" applyFont="1" applyFill="1"/>
    <xf numFmtId="0" fontId="8" fillId="0" borderId="1" xfId="0" applyFont="1" applyBorder="1" applyAlignment="1">
      <alignment horizontal="left" vertical="top" wrapText="1"/>
    </xf>
    <xf numFmtId="0" fontId="9" fillId="10" borderId="8" xfId="0" applyFont="1" applyFill="1" applyBorder="1" applyAlignment="1" applyProtection="1">
      <alignment horizontal="center" vertical="center"/>
      <protection locked="0"/>
    </xf>
    <xf numFmtId="164" fontId="8" fillId="19" borderId="8" xfId="1" applyNumberFormat="1" applyFont="1" applyFill="1" applyBorder="1" applyAlignment="1">
      <alignment horizontal="center" vertical="center" wrapText="1"/>
    </xf>
    <xf numFmtId="2" fontId="14" fillId="14" borderId="1" xfId="1" applyNumberFormat="1" applyFont="1" applyFill="1" applyBorder="1" applyAlignment="1">
      <alignment horizontal="center" vertical="center" wrapText="1"/>
    </xf>
    <xf numFmtId="4" fontId="10" fillId="2" borderId="1" xfId="1" applyNumberFormat="1"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0" fontId="15" fillId="3" borderId="6" xfId="0" applyFont="1" applyFill="1" applyBorder="1" applyAlignment="1" applyProtection="1">
      <alignment vertical="center" wrapText="1"/>
      <protection hidden="1"/>
    </xf>
    <xf numFmtId="0" fontId="11" fillId="10" borderId="19" xfId="0" applyFont="1" applyFill="1" applyBorder="1" applyAlignment="1">
      <alignment vertical="center" wrapText="1"/>
    </xf>
    <xf numFmtId="0" fontId="15" fillId="25" borderId="6" xfId="0" applyFont="1" applyFill="1" applyBorder="1" applyAlignment="1" applyProtection="1">
      <alignment vertical="center" wrapText="1"/>
      <protection hidden="1"/>
    </xf>
    <xf numFmtId="0" fontId="16" fillId="25" borderId="1" xfId="0" applyFont="1" applyFill="1" applyBorder="1" applyAlignment="1" applyProtection="1">
      <alignment horizontal="left" vertical="center" wrapText="1"/>
      <protection hidden="1"/>
    </xf>
    <xf numFmtId="164" fontId="27" fillId="25" borderId="1" xfId="1" applyNumberFormat="1" applyFont="1" applyFill="1" applyBorder="1" applyAlignment="1">
      <alignment horizontal="center" vertical="center" wrapText="1"/>
    </xf>
    <xf numFmtId="1" fontId="27" fillId="25" borderId="2" xfId="1" applyNumberFormat="1" applyFont="1" applyFill="1" applyBorder="1" applyAlignment="1">
      <alignment horizontal="center" vertical="center" wrapText="1"/>
    </xf>
    <xf numFmtId="2" fontId="27" fillId="25" borderId="1" xfId="1" applyNumberFormat="1" applyFont="1" applyFill="1" applyBorder="1" applyAlignment="1">
      <alignment horizontal="center" vertical="center" wrapText="1"/>
    </xf>
    <xf numFmtId="0" fontId="28" fillId="0" borderId="1" xfId="0" applyFont="1" applyBorder="1" applyAlignment="1">
      <alignment vertical="center" wrapText="1"/>
    </xf>
    <xf numFmtId="0" fontId="15" fillId="26" borderId="6" xfId="0" applyFont="1" applyFill="1" applyBorder="1" applyAlignment="1" applyProtection="1">
      <alignment vertical="center" wrapText="1"/>
      <protection hidden="1"/>
    </xf>
    <xf numFmtId="1" fontId="8" fillId="26" borderId="2" xfId="1" applyNumberFormat="1" applyFont="1" applyFill="1" applyBorder="1" applyAlignment="1">
      <alignment horizontal="center" vertical="center" wrapText="1"/>
    </xf>
    <xf numFmtId="0" fontId="10" fillId="26" borderId="1" xfId="0" applyFont="1" applyFill="1" applyBorder="1" applyAlignment="1" applyProtection="1">
      <alignment horizontal="left" vertical="center" wrapText="1"/>
      <protection hidden="1"/>
    </xf>
    <xf numFmtId="0" fontId="16" fillId="25" borderId="3" xfId="0" applyFont="1" applyFill="1" applyBorder="1" applyAlignment="1" applyProtection="1">
      <alignment horizontal="left" vertical="center" wrapText="1"/>
      <protection hidden="1"/>
    </xf>
    <xf numFmtId="0" fontId="1" fillId="0" borderId="1" xfId="50" applyBorder="1"/>
    <xf numFmtId="0" fontId="23" fillId="4" borderId="1" xfId="50" applyFont="1" applyFill="1" applyBorder="1" applyAlignment="1" applyProtection="1">
      <alignment horizontal="center" vertical="center" wrapText="1"/>
      <protection hidden="1"/>
    </xf>
    <xf numFmtId="1" fontId="3" fillId="6" borderId="1" xfId="1" applyNumberFormat="1" applyFont="1" applyFill="1" applyBorder="1" applyAlignment="1" applyProtection="1">
      <alignment horizontal="center" vertical="center" wrapText="1"/>
      <protection locked="0"/>
    </xf>
    <xf numFmtId="1" fontId="3" fillId="3" borderId="1" xfId="1" applyNumberFormat="1" applyFont="1" applyFill="1" applyBorder="1" applyAlignment="1" applyProtection="1">
      <alignment horizontal="center" vertical="center" wrapText="1"/>
      <protection locked="0"/>
    </xf>
    <xf numFmtId="0" fontId="0" fillId="0" borderId="1" xfId="0" applyBorder="1"/>
    <xf numFmtId="0" fontId="11" fillId="10" borderId="20" xfId="0" applyFont="1" applyFill="1" applyBorder="1" applyAlignment="1">
      <alignment horizontal="center" vertical="center" wrapText="1"/>
    </xf>
    <xf numFmtId="0" fontId="10" fillId="26" borderId="4" xfId="0" applyFont="1" applyFill="1" applyBorder="1" applyAlignment="1" applyProtection="1">
      <alignment vertical="center" wrapText="1"/>
      <protection hidden="1"/>
    </xf>
    <xf numFmtId="0" fontId="31" fillId="0" borderId="1" xfId="0" applyFont="1" applyBorder="1" applyAlignment="1">
      <alignment vertical="center" wrapText="1"/>
    </xf>
    <xf numFmtId="2" fontId="10" fillId="2" borderId="1" xfId="1" applyNumberFormat="1" applyFont="1" applyFill="1" applyBorder="1" applyAlignment="1">
      <alignment horizontal="center" vertical="center" wrapText="1"/>
    </xf>
    <xf numFmtId="0" fontId="32" fillId="0" borderId="1" xfId="0" applyFont="1" applyBorder="1" applyAlignment="1">
      <alignment vertical="center" wrapText="1"/>
    </xf>
    <xf numFmtId="0" fontId="3" fillId="3" borderId="1" xfId="0" applyFont="1" applyFill="1" applyBorder="1" applyAlignment="1">
      <alignment wrapText="1"/>
    </xf>
    <xf numFmtId="0" fontId="33" fillId="3" borderId="6" xfId="0" applyFont="1" applyFill="1" applyBorder="1" applyAlignment="1" applyProtection="1">
      <alignment vertical="center" wrapText="1"/>
      <protection hidden="1"/>
    </xf>
    <xf numFmtId="0" fontId="33" fillId="25" borderId="6" xfId="0" applyFont="1" applyFill="1" applyBorder="1" applyAlignment="1" applyProtection="1">
      <alignment vertical="center" wrapText="1"/>
      <protection hidden="1"/>
    </xf>
    <xf numFmtId="0" fontId="33" fillId="26" borderId="6" xfId="0" applyFont="1" applyFill="1" applyBorder="1" applyAlignment="1" applyProtection="1">
      <alignment vertical="center" wrapText="1"/>
      <protection hidden="1"/>
    </xf>
    <xf numFmtId="0" fontId="33" fillId="6" borderId="14" xfId="0" applyFont="1" applyFill="1" applyBorder="1" applyAlignment="1" applyProtection="1">
      <alignment vertical="center" wrapText="1"/>
      <protection hidden="1"/>
    </xf>
    <xf numFmtId="0" fontId="33" fillId="25" borderId="14" xfId="0" applyFont="1" applyFill="1" applyBorder="1" applyAlignment="1" applyProtection="1">
      <alignment vertical="center" wrapText="1"/>
      <protection hidden="1"/>
    </xf>
    <xf numFmtId="0" fontId="33" fillId="26" borderId="14" xfId="0" applyFont="1" applyFill="1" applyBorder="1" applyAlignment="1" applyProtection="1">
      <alignment vertical="center" wrapText="1"/>
      <protection hidden="1"/>
    </xf>
    <xf numFmtId="0" fontId="30" fillId="24" borderId="0" xfId="0" applyFont="1" applyFill="1" applyAlignment="1">
      <alignment horizontal="center"/>
    </xf>
    <xf numFmtId="0" fontId="10" fillId="5" borderId="8" xfId="0" applyFont="1" applyFill="1" applyBorder="1" applyAlignment="1" applyProtection="1">
      <alignment vertical="center"/>
      <protection hidden="1"/>
    </xf>
    <xf numFmtId="0" fontId="30" fillId="21" borderId="0" xfId="0" applyFont="1" applyFill="1" applyAlignment="1">
      <alignment horizontal="center"/>
    </xf>
    <xf numFmtId="0" fontId="30" fillId="22" borderId="0" xfId="0" applyFont="1" applyFill="1" applyAlignment="1">
      <alignment horizontal="center"/>
    </xf>
    <xf numFmtId="0" fontId="30" fillId="23" borderId="0" xfId="0" applyFont="1" applyFill="1" applyAlignment="1">
      <alignment horizontal="center"/>
    </xf>
    <xf numFmtId="0" fontId="30" fillId="27" borderId="0" xfId="0" applyFont="1" applyFill="1" applyAlignment="1">
      <alignment horizontal="center"/>
    </xf>
    <xf numFmtId="0" fontId="34" fillId="0" borderId="1" xfId="0" applyFont="1" applyBorder="1" applyAlignment="1">
      <alignment vertical="center"/>
    </xf>
    <xf numFmtId="0" fontId="35" fillId="0" borderId="0" xfId="0" applyFont="1" applyAlignment="1">
      <alignment wrapText="1"/>
    </xf>
    <xf numFmtId="0" fontId="38" fillId="0" borderId="0" xfId="0" applyFont="1" applyAlignment="1">
      <alignment wrapText="1"/>
    </xf>
    <xf numFmtId="0" fontId="39" fillId="0" borderId="21" xfId="0" applyFont="1" applyBorder="1" applyAlignment="1">
      <alignment wrapText="1"/>
    </xf>
    <xf numFmtId="0" fontId="35" fillId="0" borderId="21" xfId="0" applyFont="1" applyBorder="1" applyAlignment="1">
      <alignment wrapText="1"/>
    </xf>
    <xf numFmtId="0" fontId="32" fillId="0" borderId="21" xfId="0" applyFont="1" applyBorder="1" applyAlignment="1">
      <alignment vertical="center" wrapText="1"/>
    </xf>
    <xf numFmtId="0" fontId="3" fillId="0" borderId="21" xfId="0" applyFont="1" applyBorder="1" applyAlignment="1">
      <alignment wrapText="1"/>
    </xf>
    <xf numFmtId="0" fontId="39" fillId="0" borderId="1" xfId="50" applyFont="1" applyBorder="1"/>
    <xf numFmtId="0" fontId="39" fillId="0" borderId="1" xfId="50" applyFont="1" applyBorder="1" applyAlignment="1">
      <alignment wrapText="1"/>
    </xf>
    <xf numFmtId="0" fontId="40" fillId="28" borderId="1" xfId="50" applyFont="1" applyFill="1" applyBorder="1" applyAlignment="1">
      <alignment wrapText="1"/>
    </xf>
    <xf numFmtId="0" fontId="1" fillId="28" borderId="1" xfId="50" applyFill="1" applyBorder="1"/>
    <xf numFmtId="0" fontId="39" fillId="0" borderId="4" xfId="50" applyFont="1" applyBorder="1" applyAlignment="1">
      <alignment wrapText="1"/>
    </xf>
    <xf numFmtId="0" fontId="40" fillId="28" borderId="3" xfId="50" applyFont="1" applyFill="1" applyBorder="1" applyAlignment="1">
      <alignment wrapText="1"/>
    </xf>
    <xf numFmtId="0" fontId="41" fillId="0" borderId="1" xfId="50" applyFont="1" applyBorder="1" applyAlignment="1">
      <alignment wrapText="1"/>
    </xf>
    <xf numFmtId="164" fontId="8" fillId="2" borderId="1" xfId="1" applyNumberFormat="1" applyFont="1" applyFill="1" applyBorder="1" applyAlignment="1">
      <alignment horizontal="center" vertical="center" wrapText="1"/>
    </xf>
    <xf numFmtId="0" fontId="33" fillId="6" borderId="22" xfId="0" applyFont="1" applyFill="1" applyBorder="1" applyAlignment="1" applyProtection="1">
      <alignment vertical="center" wrapText="1"/>
      <protection hidden="1"/>
    </xf>
    <xf numFmtId="1" fontId="27" fillId="25" borderId="23" xfId="1" applyNumberFormat="1" applyFont="1" applyFill="1" applyBorder="1" applyAlignment="1">
      <alignment horizontal="center" vertical="center" wrapText="1"/>
    </xf>
    <xf numFmtId="0" fontId="33" fillId="25" borderId="24" xfId="0" applyFont="1" applyFill="1" applyBorder="1" applyAlignment="1" applyProtection="1">
      <alignment vertical="center" wrapText="1"/>
      <protection hidden="1"/>
    </xf>
    <xf numFmtId="0" fontId="33" fillId="6" borderId="26" xfId="0" applyFont="1" applyFill="1" applyBorder="1" applyAlignment="1" applyProtection="1">
      <alignment vertical="center" wrapText="1"/>
      <protection hidden="1"/>
    </xf>
    <xf numFmtId="0" fontId="33" fillId="6" borderId="27" xfId="0" applyFont="1" applyFill="1" applyBorder="1" applyAlignment="1" applyProtection="1">
      <alignment vertical="center" wrapText="1"/>
      <protection hidden="1"/>
    </xf>
    <xf numFmtId="2" fontId="8" fillId="26" borderId="28" xfId="1" applyNumberFormat="1" applyFont="1" applyFill="1" applyBorder="1" applyAlignment="1">
      <alignment horizontal="center" vertical="center" wrapText="1"/>
    </xf>
    <xf numFmtId="164" fontId="8" fillId="26" borderId="28" xfId="1" applyNumberFormat="1" applyFont="1" applyFill="1" applyBorder="1" applyAlignment="1">
      <alignment horizontal="center" vertical="center" wrapText="1"/>
    </xf>
    <xf numFmtId="0" fontId="15" fillId="26" borderId="29" xfId="0" applyFont="1" applyFill="1" applyBorder="1" applyAlignment="1" applyProtection="1">
      <alignment vertical="center" wrapText="1"/>
      <protection hidden="1"/>
    </xf>
    <xf numFmtId="0" fontId="33" fillId="6" borderId="24" xfId="0" applyFont="1" applyFill="1" applyBorder="1" applyAlignment="1" applyProtection="1">
      <alignment vertical="center" wrapText="1"/>
      <protection hidden="1"/>
    </xf>
    <xf numFmtId="0" fontId="42" fillId="29" borderId="21" xfId="0" quotePrefix="1" applyFont="1" applyFill="1" applyBorder="1" applyAlignment="1">
      <alignment horizontal="center"/>
    </xf>
    <xf numFmtId="0" fontId="42" fillId="29" borderId="30" xfId="0" quotePrefix="1" applyFont="1" applyFill="1" applyBorder="1" applyAlignment="1">
      <alignment horizontal="center"/>
    </xf>
    <xf numFmtId="1" fontId="8" fillId="6" borderId="31" xfId="1" applyNumberFormat="1" applyFont="1" applyFill="1" applyBorder="1" applyAlignment="1">
      <alignment horizontal="center" vertical="center" wrapText="1"/>
    </xf>
    <xf numFmtId="1" fontId="8" fillId="6" borderId="32" xfId="1" applyNumberFormat="1" applyFont="1" applyFill="1" applyBorder="1" applyAlignment="1">
      <alignment horizontal="center" vertical="center" wrapText="1"/>
    </xf>
    <xf numFmtId="1" fontId="8" fillId="6" borderId="6" xfId="1" applyNumberFormat="1" applyFont="1" applyFill="1" applyBorder="1" applyAlignment="1">
      <alignment horizontal="center" vertical="center" wrapText="1"/>
    </xf>
    <xf numFmtId="2" fontId="8" fillId="26" borderId="21" xfId="1" applyNumberFormat="1" applyFont="1" applyFill="1" applyBorder="1" applyAlignment="1">
      <alignment horizontal="center" vertical="center" wrapText="1"/>
    </xf>
    <xf numFmtId="2" fontId="8" fillId="2" borderId="21" xfId="1" applyNumberFormat="1" applyFont="1" applyFill="1" applyBorder="1" applyAlignment="1">
      <alignment horizontal="center" vertical="center" wrapText="1"/>
    </xf>
    <xf numFmtId="2" fontId="27" fillId="25" borderId="21" xfId="1" applyNumberFormat="1" applyFont="1" applyFill="1" applyBorder="1" applyAlignment="1">
      <alignment horizontal="center" vertical="center" wrapText="1"/>
    </xf>
    <xf numFmtId="1" fontId="8" fillId="26" borderId="21" xfId="1" applyNumberFormat="1" applyFont="1" applyFill="1" applyBorder="1" applyAlignment="1">
      <alignment horizontal="center" vertical="center" wrapText="1"/>
    </xf>
    <xf numFmtId="1" fontId="8" fillId="26" borderId="6" xfId="1" applyNumberFormat="1" applyFont="1" applyFill="1" applyBorder="1" applyAlignment="1">
      <alignment horizontal="center" vertical="center" wrapText="1"/>
    </xf>
    <xf numFmtId="2" fontId="27" fillId="25" borderId="5" xfId="1" applyNumberFormat="1" applyFont="1" applyFill="1" applyBorder="1" applyAlignment="1">
      <alignment horizontal="center" vertical="center" wrapText="1"/>
    </xf>
    <xf numFmtId="1" fontId="8" fillId="6" borderId="33" xfId="1" applyNumberFormat="1" applyFont="1" applyFill="1" applyBorder="1" applyAlignment="1">
      <alignment horizontal="center" vertical="center" wrapText="1"/>
    </xf>
    <xf numFmtId="2" fontId="27" fillId="25" borderId="3" xfId="1" applyNumberFormat="1" applyFont="1" applyFill="1" applyBorder="1" applyAlignment="1">
      <alignment horizontal="center" vertical="center" wrapText="1"/>
    </xf>
    <xf numFmtId="1" fontId="27" fillId="25" borderId="21" xfId="1" applyNumberFormat="1" applyFont="1" applyFill="1" applyBorder="1" applyAlignment="1">
      <alignment horizontal="center" vertical="center" wrapText="1"/>
    </xf>
    <xf numFmtId="1" fontId="27" fillId="25" borderId="31" xfId="1" applyNumberFormat="1" applyFont="1" applyFill="1" applyBorder="1" applyAlignment="1">
      <alignment horizontal="center" vertical="center" wrapText="1"/>
    </xf>
    <xf numFmtId="2" fontId="8" fillId="26" borderId="6" xfId="1" applyNumberFormat="1" applyFont="1" applyFill="1" applyBorder="1" applyAlignment="1">
      <alignment horizontal="center" vertical="center" wrapText="1"/>
    </xf>
    <xf numFmtId="1" fontId="27" fillId="25" borderId="6" xfId="1" applyNumberFormat="1" applyFont="1" applyFill="1" applyBorder="1" applyAlignment="1">
      <alignment horizontal="center" vertical="center" wrapText="1"/>
    </xf>
    <xf numFmtId="164" fontId="8" fillId="26" borderId="1" xfId="1" applyNumberFormat="1" applyFont="1" applyFill="1" applyBorder="1" applyAlignment="1">
      <alignment horizontal="center" vertical="center" wrapText="1"/>
    </xf>
    <xf numFmtId="0" fontId="45" fillId="30" borderId="0" xfId="0" applyFont="1" applyFill="1" applyAlignment="1">
      <alignment horizontal="center"/>
    </xf>
    <xf numFmtId="0" fontId="46" fillId="28" borderId="1" xfId="50" applyFont="1" applyFill="1" applyBorder="1" applyAlignment="1">
      <alignment wrapText="1"/>
    </xf>
    <xf numFmtId="0" fontId="44" fillId="28" borderId="1" xfId="50" applyFont="1" applyFill="1" applyBorder="1" applyAlignment="1">
      <alignment wrapText="1"/>
    </xf>
    <xf numFmtId="0" fontId="0" fillId="28" borderId="1" xfId="50" applyFont="1" applyFill="1" applyBorder="1"/>
    <xf numFmtId="0" fontId="47" fillId="0" borderId="1" xfId="0" applyFont="1" applyBorder="1" applyAlignment="1">
      <alignment horizontal="left" vertical="center" indent="5"/>
    </xf>
    <xf numFmtId="0" fontId="31" fillId="32" borderId="1" xfId="0" applyFont="1" applyFill="1" applyBorder="1" applyAlignment="1">
      <alignment vertical="center" wrapText="1"/>
    </xf>
    <xf numFmtId="0" fontId="33" fillId="32" borderId="6" xfId="0" applyFont="1" applyFill="1" applyBorder="1" applyAlignment="1" applyProtection="1">
      <alignment vertical="center" wrapText="1"/>
      <protection hidden="1"/>
    </xf>
    <xf numFmtId="164" fontId="8" fillId="32" borderId="1" xfId="1" applyNumberFormat="1" applyFont="1" applyFill="1" applyBorder="1" applyAlignment="1">
      <alignment horizontal="center" vertical="center" wrapText="1"/>
    </xf>
    <xf numFmtId="1" fontId="8" fillId="32" borderId="2" xfId="1" applyNumberFormat="1" applyFont="1" applyFill="1" applyBorder="1" applyAlignment="1">
      <alignment horizontal="center" vertical="center" wrapText="1"/>
    </xf>
    <xf numFmtId="2" fontId="8" fillId="32" borderId="21" xfId="1" applyNumberFormat="1" applyFont="1" applyFill="1" applyBorder="1" applyAlignment="1">
      <alignment horizontal="center" vertical="center" wrapText="1"/>
    </xf>
    <xf numFmtId="1" fontId="8" fillId="32" borderId="6" xfId="1" applyNumberFormat="1" applyFont="1" applyFill="1" applyBorder="1" applyAlignment="1">
      <alignment horizontal="center" vertical="center" wrapText="1"/>
    </xf>
    <xf numFmtId="0" fontId="42" fillId="32" borderId="21" xfId="0" quotePrefix="1" applyFont="1" applyFill="1" applyBorder="1" applyAlignment="1">
      <alignment horizontal="center"/>
    </xf>
    <xf numFmtId="0" fontId="33" fillId="32" borderId="14" xfId="0" applyFont="1" applyFill="1" applyBorder="1" applyAlignment="1" applyProtection="1">
      <alignment vertical="center" wrapText="1"/>
      <protection hidden="1"/>
    </xf>
    <xf numFmtId="0" fontId="49" fillId="33" borderId="0" xfId="0" applyFont="1" applyFill="1"/>
    <xf numFmtId="0" fontId="50" fillId="34" borderId="0" xfId="0" applyFont="1" applyFill="1"/>
    <xf numFmtId="0" fontId="51" fillId="35" borderId="0" xfId="0" applyFont="1" applyFill="1"/>
    <xf numFmtId="8" fontId="51" fillId="35" borderId="0" xfId="0" applyNumberFormat="1" applyFont="1" applyFill="1"/>
    <xf numFmtId="0" fontId="20" fillId="5" borderId="17" xfId="1" applyNumberFormat="1" applyFont="1" applyFill="1" applyBorder="1" applyAlignment="1">
      <alignment horizontal="center" vertical="center" wrapText="1"/>
    </xf>
    <xf numFmtId="0" fontId="32" fillId="0" borderId="35" xfId="0" applyFont="1" applyBorder="1" applyAlignment="1">
      <alignment vertical="center" wrapText="1"/>
    </xf>
    <xf numFmtId="0" fontId="33" fillId="3" borderId="1" xfId="0" applyFont="1" applyFill="1" applyBorder="1" applyAlignment="1" applyProtection="1">
      <alignment vertical="center" wrapText="1"/>
      <protection hidden="1"/>
    </xf>
    <xf numFmtId="0" fontId="42" fillId="29" borderId="21" xfId="0" applyFont="1" applyFill="1" applyBorder="1" applyAlignment="1">
      <alignment horizontal="center"/>
    </xf>
    <xf numFmtId="164" fontId="8" fillId="2" borderId="2" xfId="1" applyNumberFormat="1" applyFont="1" applyFill="1" applyBorder="1" applyAlignment="1">
      <alignment horizontal="center" vertical="center" wrapText="1"/>
    </xf>
    <xf numFmtId="0" fontId="47" fillId="0" borderId="4" xfId="0" applyFont="1" applyBorder="1" applyAlignment="1">
      <alignment horizontal="left" vertical="center" indent="5"/>
    </xf>
    <xf numFmtId="0" fontId="33" fillId="3" borderId="37" xfId="0" applyFont="1" applyFill="1" applyBorder="1" applyAlignment="1" applyProtection="1">
      <alignment vertical="center" wrapText="1"/>
      <protection hidden="1"/>
    </xf>
    <xf numFmtId="0" fontId="47" fillId="0" borderId="3" xfId="0" applyFont="1" applyBorder="1" applyAlignment="1">
      <alignment horizontal="left" vertical="center" indent="5"/>
    </xf>
    <xf numFmtId="0" fontId="33" fillId="3" borderId="31" xfId="0" applyFont="1" applyFill="1" applyBorder="1" applyAlignment="1" applyProtection="1">
      <alignment vertical="center" wrapText="1"/>
      <protection hidden="1"/>
    </xf>
    <xf numFmtId="0" fontId="47" fillId="0" borderId="21" xfId="0" applyFont="1" applyBorder="1" applyAlignment="1">
      <alignment horizontal="left" vertical="center" indent="5"/>
    </xf>
    <xf numFmtId="0" fontId="33" fillId="3" borderId="21" xfId="0" applyFont="1" applyFill="1" applyBorder="1" applyAlignment="1" applyProtection="1">
      <alignment vertical="center" wrapText="1"/>
      <protection hidden="1"/>
    </xf>
    <xf numFmtId="1" fontId="0" fillId="0" borderId="1" xfId="0" applyNumberFormat="1" applyBorder="1"/>
    <xf numFmtId="0" fontId="1" fillId="0" borderId="1" xfId="0" applyFont="1" applyBorder="1"/>
    <xf numFmtId="0" fontId="1" fillId="0" borderId="0" xfId="0" applyFont="1" applyAlignment="1">
      <alignment vertical="center"/>
    </xf>
    <xf numFmtId="0" fontId="1" fillId="0" borderId="36" xfId="0" applyFont="1" applyBorder="1"/>
    <xf numFmtId="0" fontId="0" fillId="0" borderId="21" xfId="0" applyBorder="1"/>
    <xf numFmtId="1" fontId="0" fillId="0" borderId="21" xfId="0" applyNumberFormat="1" applyBorder="1"/>
    <xf numFmtId="1" fontId="0" fillId="0" borderId="36" xfId="0" applyNumberFormat="1" applyBorder="1"/>
    <xf numFmtId="0" fontId="34" fillId="0" borderId="1" xfId="0" applyFont="1" applyBorder="1" applyAlignment="1">
      <alignment vertical="center" wrapText="1"/>
    </xf>
    <xf numFmtId="0" fontId="9" fillId="10" borderId="8"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textRotation="90" wrapText="1"/>
      <protection locked="0"/>
    </xf>
    <xf numFmtId="0" fontId="54" fillId="6" borderId="26" xfId="0" applyFont="1" applyFill="1" applyBorder="1" applyAlignment="1" applyProtection="1">
      <alignment vertical="center" wrapText="1"/>
      <protection hidden="1"/>
    </xf>
    <xf numFmtId="0" fontId="54" fillId="6" borderId="27" xfId="0" applyFont="1" applyFill="1" applyBorder="1" applyAlignment="1" applyProtection="1">
      <alignment vertical="center" wrapText="1"/>
      <protection hidden="1"/>
    </xf>
    <xf numFmtId="0" fontId="54" fillId="6" borderId="24" xfId="0" applyFont="1" applyFill="1" applyBorder="1" applyAlignment="1" applyProtection="1">
      <alignment vertical="center" wrapText="1"/>
      <protection hidden="1"/>
    </xf>
    <xf numFmtId="0" fontId="54" fillId="6" borderId="22" xfId="0" applyFont="1" applyFill="1" applyBorder="1" applyAlignment="1" applyProtection="1">
      <alignment vertical="center" wrapText="1"/>
      <protection hidden="1"/>
    </xf>
    <xf numFmtId="0" fontId="54" fillId="25" borderId="24" xfId="0" applyFont="1" applyFill="1" applyBorder="1" applyAlignment="1" applyProtection="1">
      <alignment vertical="center" wrapText="1"/>
      <protection hidden="1"/>
    </xf>
    <xf numFmtId="0" fontId="54" fillId="26" borderId="14" xfId="0" applyFont="1" applyFill="1" applyBorder="1" applyAlignment="1" applyProtection="1">
      <alignment vertical="center" wrapText="1"/>
      <protection hidden="1"/>
    </xf>
    <xf numFmtId="0" fontId="54" fillId="6" borderId="14" xfId="0" applyFont="1" applyFill="1" applyBorder="1" applyAlignment="1" applyProtection="1">
      <alignment vertical="center" wrapText="1"/>
      <protection hidden="1"/>
    </xf>
    <xf numFmtId="0" fontId="54" fillId="25" borderId="14" xfId="0" applyFont="1" applyFill="1" applyBorder="1" applyAlignment="1" applyProtection="1">
      <alignment vertical="center" wrapText="1"/>
      <protection hidden="1"/>
    </xf>
    <xf numFmtId="0" fontId="54" fillId="32" borderId="14" xfId="0" applyFont="1" applyFill="1" applyBorder="1" applyAlignment="1" applyProtection="1">
      <alignment vertical="center" wrapText="1"/>
      <protection hidden="1"/>
    </xf>
    <xf numFmtId="8" fontId="55" fillId="36" borderId="38" xfId="0" applyNumberFormat="1" applyFont="1" applyFill="1" applyBorder="1" applyAlignment="1">
      <alignment horizontal="center" vertical="center"/>
    </xf>
    <xf numFmtId="0" fontId="3" fillId="0" borderId="0" xfId="0" applyFont="1" applyFill="1" applyAlignment="1" applyProtection="1">
      <alignment vertical="center" wrapText="1"/>
      <protection hidden="1"/>
    </xf>
    <xf numFmtId="2" fontId="8" fillId="2" borderId="1" xfId="1" applyNumberFormat="1" applyFont="1" applyFill="1" applyBorder="1" applyAlignment="1">
      <alignment horizontal="center" vertical="center" wrapText="1"/>
    </xf>
    <xf numFmtId="166" fontId="8" fillId="2" borderId="1" xfId="1" applyNumberFormat="1" applyFont="1" applyFill="1" applyBorder="1" applyAlignment="1">
      <alignment horizontal="center" vertical="center" wrapText="1"/>
    </xf>
    <xf numFmtId="166" fontId="42" fillId="29" borderId="21" xfId="0" quotePrefix="1" applyNumberFormat="1" applyFont="1" applyFill="1" applyBorder="1" applyAlignment="1">
      <alignment horizontal="center"/>
    </xf>
    <xf numFmtId="166" fontId="8" fillId="26" borderId="1" xfId="1" applyNumberFormat="1" applyFont="1" applyFill="1" applyBorder="1" applyAlignment="1">
      <alignment horizontal="center" vertical="center" wrapText="1"/>
    </xf>
    <xf numFmtId="166" fontId="8" fillId="26" borderId="2" xfId="1" applyNumberFormat="1" applyFont="1" applyFill="1" applyBorder="1" applyAlignment="1">
      <alignment horizontal="center" vertical="center" wrapText="1"/>
    </xf>
    <xf numFmtId="166" fontId="8" fillId="26" borderId="6" xfId="1" applyNumberFormat="1" applyFont="1" applyFill="1" applyBorder="1" applyAlignment="1">
      <alignment horizontal="center" vertical="center" wrapText="1"/>
    </xf>
    <xf numFmtId="166" fontId="8" fillId="26" borderId="21" xfId="1" applyNumberFormat="1" applyFont="1" applyFill="1" applyBorder="1" applyAlignment="1">
      <alignment horizontal="center" vertical="center" wrapText="1"/>
    </xf>
    <xf numFmtId="166" fontId="8" fillId="26" borderId="28" xfId="1" applyNumberFormat="1" applyFont="1" applyFill="1" applyBorder="1" applyAlignment="1">
      <alignment horizontal="center" vertical="center" wrapText="1"/>
    </xf>
    <xf numFmtId="166" fontId="8" fillId="6" borderId="2" xfId="1" applyNumberFormat="1" applyFont="1" applyFill="1" applyBorder="1" applyAlignment="1">
      <alignment horizontal="center" vertical="center" wrapText="1"/>
    </xf>
    <xf numFmtId="166" fontId="8" fillId="2" borderId="21" xfId="1" applyNumberFormat="1" applyFont="1" applyFill="1" applyBorder="1" applyAlignment="1">
      <alignment horizontal="center" vertical="center" wrapText="1"/>
    </xf>
    <xf numFmtId="166" fontId="8" fillId="6" borderId="33" xfId="1" applyNumberFormat="1" applyFont="1" applyFill="1" applyBorder="1" applyAlignment="1">
      <alignment horizontal="center" vertical="center" wrapText="1"/>
    </xf>
    <xf numFmtId="166" fontId="42" fillId="29" borderId="30" xfId="0" quotePrefix="1" applyNumberFormat="1" applyFont="1" applyFill="1" applyBorder="1" applyAlignment="1">
      <alignment horizontal="center"/>
    </xf>
    <xf numFmtId="166" fontId="8" fillId="6" borderId="32" xfId="1" applyNumberFormat="1" applyFont="1" applyFill="1" applyBorder="1" applyAlignment="1">
      <alignment horizontal="center" vertical="center" wrapText="1"/>
    </xf>
    <xf numFmtId="166" fontId="8" fillId="6" borderId="31" xfId="1" applyNumberFormat="1" applyFont="1" applyFill="1" applyBorder="1" applyAlignment="1">
      <alignment horizontal="center" vertical="center" wrapText="1"/>
    </xf>
    <xf numFmtId="166" fontId="27" fillId="25" borderId="1" xfId="1" applyNumberFormat="1" applyFont="1" applyFill="1" applyBorder="1" applyAlignment="1">
      <alignment horizontal="center" vertical="center" wrapText="1"/>
    </xf>
    <xf numFmtId="166" fontId="27" fillId="25" borderId="5" xfId="1" applyNumberFormat="1" applyFont="1" applyFill="1" applyBorder="1" applyAlignment="1">
      <alignment horizontal="center" vertical="center" wrapText="1"/>
    </xf>
    <xf numFmtId="166" fontId="27" fillId="25" borderId="21" xfId="1" applyNumberFormat="1" applyFont="1" applyFill="1" applyBorder="1" applyAlignment="1">
      <alignment horizontal="center" vertical="center" wrapText="1"/>
    </xf>
    <xf numFmtId="166" fontId="27" fillId="25" borderId="31" xfId="1" applyNumberFormat="1" applyFont="1" applyFill="1" applyBorder="1" applyAlignment="1">
      <alignment horizontal="center" vertical="center" wrapText="1"/>
    </xf>
    <xf numFmtId="166" fontId="8" fillId="6" borderId="6" xfId="1" applyNumberFormat="1" applyFont="1" applyFill="1" applyBorder="1" applyAlignment="1">
      <alignment horizontal="center" vertical="center" wrapText="1"/>
    </xf>
    <xf numFmtId="166" fontId="42" fillId="29" borderId="21" xfId="0" applyNumberFormat="1" applyFont="1" applyFill="1" applyBorder="1" applyAlignment="1">
      <alignment horizontal="center"/>
    </xf>
    <xf numFmtId="166" fontId="27" fillId="25" borderId="6" xfId="1" applyNumberFormat="1" applyFont="1" applyFill="1" applyBorder="1" applyAlignment="1">
      <alignment horizontal="center" vertical="center" wrapText="1"/>
    </xf>
    <xf numFmtId="166" fontId="8" fillId="32" borderId="1" xfId="1" applyNumberFormat="1" applyFont="1" applyFill="1" applyBorder="1" applyAlignment="1">
      <alignment horizontal="center" vertical="center" wrapText="1"/>
    </xf>
    <xf numFmtId="166" fontId="8" fillId="32" borderId="2" xfId="1" applyNumberFormat="1" applyFont="1" applyFill="1" applyBorder="1" applyAlignment="1">
      <alignment horizontal="center" vertical="center" wrapText="1"/>
    </xf>
    <xf numFmtId="166" fontId="8" fillId="32" borderId="21" xfId="1" applyNumberFormat="1" applyFont="1" applyFill="1" applyBorder="1" applyAlignment="1">
      <alignment horizontal="center" vertical="center" wrapText="1"/>
    </xf>
    <xf numFmtId="166" fontId="8" fillId="32" borderId="6" xfId="1" applyNumberFormat="1" applyFont="1" applyFill="1" applyBorder="1" applyAlignment="1">
      <alignment horizontal="center" vertical="center" wrapText="1"/>
    </xf>
    <xf numFmtId="166" fontId="42" fillId="32" borderId="21" xfId="0" quotePrefix="1" applyNumberFormat="1" applyFont="1" applyFill="1" applyBorder="1" applyAlignment="1">
      <alignment horizontal="center"/>
    </xf>
    <xf numFmtId="164" fontId="20" fillId="5" borderId="17" xfId="1" applyNumberFormat="1" applyFont="1" applyFill="1" applyBorder="1" applyAlignment="1">
      <alignment horizontal="center" vertical="center" wrapText="1"/>
    </xf>
    <xf numFmtId="0" fontId="52" fillId="15" borderId="5" xfId="50" applyFont="1" applyFill="1" applyBorder="1" applyAlignment="1">
      <alignment horizontal="center" vertical="center"/>
    </xf>
    <xf numFmtId="0" fontId="52" fillId="15" borderId="6" xfId="50" applyFont="1" applyFill="1" applyBorder="1" applyAlignment="1">
      <alignment horizontal="center" vertical="center"/>
    </xf>
    <xf numFmtId="0" fontId="52" fillId="15" borderId="2" xfId="50" applyFont="1" applyFill="1" applyBorder="1" applyAlignment="1">
      <alignment horizontal="center" vertical="center"/>
    </xf>
    <xf numFmtId="0" fontId="29" fillId="20" borderId="5" xfId="50" applyFont="1" applyFill="1" applyBorder="1" applyAlignment="1">
      <alignment horizontal="center" vertical="center"/>
    </xf>
    <xf numFmtId="0" fontId="29" fillId="20" borderId="6" xfId="50" applyFont="1" applyFill="1" applyBorder="1" applyAlignment="1">
      <alignment horizontal="center" vertical="center"/>
    </xf>
    <xf numFmtId="0" fontId="29" fillId="20" borderId="2" xfId="50" applyFont="1" applyFill="1" applyBorder="1" applyAlignment="1">
      <alignment horizontal="center" vertical="center"/>
    </xf>
    <xf numFmtId="1" fontId="22" fillId="23" borderId="1" xfId="50" applyNumberFormat="1" applyFont="1" applyFill="1" applyBorder="1" applyAlignment="1" applyProtection="1">
      <alignment horizontal="center" vertical="center" wrapText="1"/>
      <protection locked="0"/>
    </xf>
    <xf numFmtId="1" fontId="22" fillId="24" borderId="1" xfId="50" applyNumberFormat="1" applyFont="1" applyFill="1" applyBorder="1" applyAlignment="1" applyProtection="1">
      <alignment horizontal="center" vertical="center" wrapText="1"/>
      <protection locked="0"/>
    </xf>
    <xf numFmtId="1" fontId="22" fillId="21" borderId="1" xfId="50" applyNumberFormat="1" applyFont="1" applyFill="1" applyBorder="1" applyAlignment="1" applyProtection="1">
      <alignment horizontal="center" vertical="center" wrapText="1"/>
      <protection locked="0"/>
    </xf>
    <xf numFmtId="1" fontId="22" fillId="22" borderId="1" xfId="50" applyNumberFormat="1" applyFont="1" applyFill="1" applyBorder="1" applyAlignment="1" applyProtection="1">
      <alignment horizontal="center" vertical="center" wrapText="1"/>
      <protection locked="0"/>
    </xf>
    <xf numFmtId="1" fontId="22" fillId="15" borderId="1" xfId="50" applyNumberFormat="1" applyFont="1" applyFill="1" applyBorder="1" applyAlignment="1" applyProtection="1">
      <alignment horizontal="center" vertical="center" wrapText="1"/>
      <protection locked="0"/>
    </xf>
    <xf numFmtId="0" fontId="36" fillId="10" borderId="1" xfId="50" applyFont="1" applyFill="1" applyBorder="1" applyAlignment="1" applyProtection="1">
      <alignment horizontal="center" vertical="center" wrapText="1"/>
      <protection hidden="1"/>
    </xf>
    <xf numFmtId="0" fontId="37" fillId="19" borderId="4" xfId="1" applyNumberFormat="1" applyFont="1" applyFill="1" applyBorder="1" applyAlignment="1" applyProtection="1">
      <alignment horizontal="center" vertical="center"/>
      <protection hidden="1"/>
    </xf>
    <xf numFmtId="0" fontId="37" fillId="19" borderId="3" xfId="1" applyNumberFormat="1" applyFont="1" applyFill="1" applyBorder="1" applyAlignment="1" applyProtection="1">
      <alignment horizontal="center" vertical="center"/>
      <protection hidden="1"/>
    </xf>
    <xf numFmtId="0" fontId="37" fillId="19" borderId="4" xfId="1" applyNumberFormat="1" applyFont="1" applyFill="1" applyBorder="1" applyAlignment="1" applyProtection="1">
      <alignment horizontal="center" vertical="center" wrapText="1"/>
      <protection hidden="1"/>
    </xf>
    <xf numFmtId="0" fontId="37" fillId="19" borderId="3" xfId="1" applyNumberFormat="1" applyFont="1" applyFill="1" applyBorder="1" applyAlignment="1" applyProtection="1">
      <alignment horizontal="center" vertical="center" wrapText="1"/>
      <protection hidden="1"/>
    </xf>
    <xf numFmtId="1" fontId="21" fillId="4" borderId="5" xfId="50" applyNumberFormat="1" applyFont="1" applyFill="1" applyBorder="1" applyAlignment="1" applyProtection="1">
      <alignment horizontal="center" vertical="center"/>
      <protection locked="0"/>
    </xf>
    <xf numFmtId="1" fontId="21" fillId="4" borderId="6" xfId="50" applyNumberFormat="1" applyFont="1" applyFill="1" applyBorder="1" applyAlignment="1" applyProtection="1">
      <alignment horizontal="center" vertical="center"/>
      <protection locked="0"/>
    </xf>
    <xf numFmtId="164" fontId="9" fillId="15" borderId="10" xfId="0" applyNumberFormat="1" applyFont="1" applyFill="1" applyBorder="1" applyAlignment="1">
      <alignment horizontal="center" vertical="center" wrapText="1"/>
    </xf>
    <xf numFmtId="164" fontId="9" fillId="15" borderId="1" xfId="0" applyNumberFormat="1" applyFont="1" applyFill="1" applyBorder="1" applyAlignment="1">
      <alignment horizontal="center" vertical="center" wrapText="1"/>
    </xf>
    <xf numFmtId="0" fontId="11" fillId="12" borderId="11" xfId="0" applyFont="1" applyFill="1" applyBorder="1" applyAlignment="1" applyProtection="1">
      <alignment horizontal="center" vertical="center" wrapText="1"/>
      <protection locked="0"/>
    </xf>
    <xf numFmtId="0" fontId="11" fillId="12" borderId="5" xfId="0" applyFont="1" applyFill="1" applyBorder="1" applyAlignment="1" applyProtection="1">
      <alignment horizontal="center" vertical="center" wrapText="1"/>
      <protection locked="0"/>
    </xf>
    <xf numFmtId="0" fontId="11" fillId="10" borderId="9" xfId="0" applyFont="1" applyFill="1" applyBorder="1" applyAlignment="1" applyProtection="1">
      <alignment horizontal="left" vertical="center" wrapText="1"/>
      <protection hidden="1"/>
    </xf>
    <xf numFmtId="0" fontId="11" fillId="10" borderId="13" xfId="0" applyFont="1" applyFill="1" applyBorder="1" applyAlignment="1" applyProtection="1">
      <alignment horizontal="left" vertical="center" wrapText="1"/>
      <protection hidden="1"/>
    </xf>
    <xf numFmtId="0" fontId="11" fillId="10" borderId="10" xfId="0" applyFont="1" applyFill="1" applyBorder="1" applyAlignment="1" applyProtection="1">
      <alignment horizontal="center" vertical="center" wrapText="1"/>
      <protection hidden="1"/>
    </xf>
    <xf numFmtId="0" fontId="11" fillId="10" borderId="1" xfId="0" applyFont="1" applyFill="1" applyBorder="1" applyAlignment="1" applyProtection="1">
      <alignment horizontal="center" vertical="center" wrapText="1"/>
      <protection hidden="1"/>
    </xf>
    <xf numFmtId="164" fontId="11" fillId="10" borderId="10" xfId="0" applyNumberFormat="1" applyFont="1" applyFill="1" applyBorder="1" applyAlignment="1">
      <alignment horizontal="center" vertical="center" wrapText="1"/>
    </xf>
    <xf numFmtId="164" fontId="11" fillId="10" borderId="1" xfId="0" applyNumberFormat="1" applyFont="1" applyFill="1" applyBorder="1" applyAlignment="1">
      <alignment horizontal="center" vertical="center" wrapText="1"/>
    </xf>
    <xf numFmtId="1" fontId="10" fillId="13" borderId="11" xfId="0" applyNumberFormat="1" applyFont="1" applyFill="1" applyBorder="1" applyAlignment="1" applyProtection="1">
      <alignment horizontal="center" vertical="center"/>
      <protection locked="0"/>
    </xf>
    <xf numFmtId="1" fontId="10" fillId="13" borderId="12" xfId="0" applyNumberFormat="1" applyFont="1" applyFill="1" applyBorder="1" applyAlignment="1" applyProtection="1">
      <alignment horizontal="center" vertical="center"/>
      <protection locked="0"/>
    </xf>
    <xf numFmtId="2" fontId="7" fillId="10" borderId="10" xfId="0" applyNumberFormat="1" applyFont="1" applyFill="1" applyBorder="1" applyAlignment="1">
      <alignment horizontal="center" vertical="center" wrapText="1"/>
    </xf>
    <xf numFmtId="2" fontId="7" fillId="10" borderId="4" xfId="0" applyNumberFormat="1" applyFont="1" applyFill="1" applyBorder="1" applyAlignment="1">
      <alignment horizontal="center" vertical="center" wrapText="1"/>
    </xf>
    <xf numFmtId="2" fontId="7" fillId="10" borderId="20" xfId="0" applyNumberFormat="1" applyFont="1" applyFill="1" applyBorder="1" applyAlignment="1">
      <alignment horizontal="center" vertical="center" wrapText="1"/>
    </xf>
    <xf numFmtId="2" fontId="7" fillId="10" borderId="3" xfId="0" applyNumberFormat="1" applyFont="1" applyFill="1" applyBorder="1" applyAlignment="1">
      <alignment horizontal="center" vertical="center" wrapText="1"/>
    </xf>
    <xf numFmtId="0" fontId="43" fillId="31" borderId="34" xfId="0" applyFont="1" applyFill="1" applyBorder="1" applyAlignment="1">
      <alignment horizontal="center"/>
    </xf>
    <xf numFmtId="0" fontId="43" fillId="31" borderId="25" xfId="0" applyFont="1" applyFill="1" applyBorder="1" applyAlignment="1">
      <alignment horizontal="center"/>
    </xf>
    <xf numFmtId="0" fontId="11" fillId="10" borderId="5" xfId="0" applyFont="1" applyFill="1" applyBorder="1" applyAlignment="1" applyProtection="1">
      <alignment horizontal="left" vertical="center" wrapText="1"/>
      <protection hidden="1"/>
    </xf>
    <xf numFmtId="0" fontId="11" fillId="10" borderId="2" xfId="0" applyFont="1" applyFill="1" applyBorder="1" applyAlignment="1" applyProtection="1">
      <alignment horizontal="left" vertical="center" wrapText="1"/>
      <protection hidden="1"/>
    </xf>
    <xf numFmtId="9" fontId="16" fillId="16" borderId="4" xfId="49" applyFont="1" applyFill="1" applyBorder="1" applyAlignment="1" applyProtection="1">
      <alignment horizontal="center" vertical="center" wrapText="1"/>
      <protection hidden="1"/>
    </xf>
    <xf numFmtId="9" fontId="16" fillId="16" borderId="3" xfId="49" applyFont="1" applyFill="1" applyBorder="1" applyAlignment="1" applyProtection="1">
      <alignment horizontal="center" vertical="center" wrapText="1"/>
      <protection hidden="1"/>
    </xf>
    <xf numFmtId="1" fontId="16" fillId="16" borderId="4" xfId="0" applyNumberFormat="1" applyFont="1" applyFill="1" applyBorder="1" applyAlignment="1" applyProtection="1">
      <alignment horizontal="center" vertical="center" wrapText="1"/>
      <protection hidden="1"/>
    </xf>
    <xf numFmtId="1" fontId="16" fillId="16" borderId="3" xfId="0" applyNumberFormat="1" applyFont="1" applyFill="1" applyBorder="1" applyAlignment="1" applyProtection="1">
      <alignment horizontal="center" vertical="center" wrapText="1"/>
      <protection hidden="1"/>
    </xf>
    <xf numFmtId="2" fontId="16" fillId="16" borderId="4" xfId="0" applyNumberFormat="1" applyFont="1" applyFill="1" applyBorder="1" applyAlignment="1" applyProtection="1">
      <alignment horizontal="center" vertical="center" wrapText="1"/>
      <protection hidden="1"/>
    </xf>
    <xf numFmtId="2" fontId="16" fillId="16" borderId="3" xfId="0" applyNumberFormat="1" applyFont="1" applyFill="1" applyBorder="1" applyAlignment="1" applyProtection="1">
      <alignment horizontal="center" vertical="center" wrapText="1"/>
      <protection hidden="1"/>
    </xf>
    <xf numFmtId="0" fontId="12" fillId="12" borderId="0" xfId="0" applyFont="1" applyFill="1" applyAlignment="1" applyProtection="1">
      <alignment horizontal="left"/>
      <protection locked="0" hidden="1"/>
    </xf>
    <xf numFmtId="0" fontId="19" fillId="12" borderId="0" xfId="0" applyFont="1" applyFill="1" applyAlignment="1" applyProtection="1">
      <alignment horizontal="left"/>
      <protection locked="0" hidden="1"/>
    </xf>
    <xf numFmtId="0" fontId="15" fillId="11" borderId="4" xfId="0" applyFont="1" applyFill="1" applyBorder="1" applyAlignment="1" applyProtection="1">
      <alignment horizontal="left" vertical="center" wrapText="1"/>
      <protection hidden="1"/>
    </xf>
    <xf numFmtId="0" fontId="15" fillId="11" borderId="3" xfId="0" applyFont="1" applyFill="1" applyBorder="1" applyAlignment="1" applyProtection="1">
      <alignment horizontal="left" vertical="center" wrapText="1"/>
      <protection hidden="1"/>
    </xf>
    <xf numFmtId="0" fontId="15" fillId="11" borderId="4" xfId="0" applyFont="1" applyFill="1" applyBorder="1" applyAlignment="1" applyProtection="1">
      <alignment horizontal="center" vertical="center" wrapText="1"/>
      <protection hidden="1"/>
    </xf>
    <xf numFmtId="0" fontId="15" fillId="11" borderId="3" xfId="0" applyFont="1" applyFill="1" applyBorder="1" applyAlignment="1" applyProtection="1">
      <alignment horizontal="center" vertical="center" wrapText="1"/>
      <protection hidden="1"/>
    </xf>
  </cellXfs>
  <cellStyles count="51">
    <cellStyle name="Comma" xfId="1" builtinId="3"/>
    <cellStyle name="Currency 2" xfId="47" xr:uid="{00000000-0005-0000-0000-000002000000}"/>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38" builtinId="9" hidden="1"/>
    <cellStyle name="Followed Hyperlink" xfId="3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14" builtinId="9" hidden="1"/>
    <cellStyle name="Followed Hyperlink" xfId="8" builtinId="9" hidden="1"/>
    <cellStyle name="Followed Hyperlink" xfId="10" builtinId="9" hidden="1"/>
    <cellStyle name="Followed Hyperlink" xfId="5" builtinId="9" hidden="1"/>
    <cellStyle name="Followed Hyperlink" xfId="3" builtinId="9" hidden="1"/>
    <cellStyle name="Hyperlink" xfId="43" builtinId="8" hidden="1"/>
    <cellStyle name="Hyperlink" xfId="45" builtinId="8" hidden="1"/>
    <cellStyle name="Hyperlink" xfId="37" builtinId="8" hidden="1"/>
    <cellStyle name="Hyperlink" xfId="33" builtinId="8" hidden="1"/>
    <cellStyle name="Hyperlink" xfId="39" builtinId="8" hidden="1"/>
    <cellStyle name="Hyperlink" xfId="11" builtinId="8" hidden="1"/>
    <cellStyle name="Hyperlink" xfId="29" builtinId="8" hidden="1"/>
    <cellStyle name="Hyperlink" xfId="9" builtinId="8" hidden="1"/>
    <cellStyle name="Hyperlink" xfId="17" builtinId="8" hidden="1"/>
    <cellStyle name="Hyperlink" xfId="35" builtinId="8" hidden="1"/>
    <cellStyle name="Hyperlink" xfId="13" builtinId="8" hidden="1"/>
    <cellStyle name="Hyperlink" xfId="7" builtinId="8" hidden="1"/>
    <cellStyle name="Hyperlink" xfId="25" builtinId="8" hidden="1"/>
    <cellStyle name="Hyperlink" xfId="21" builtinId="8" hidden="1"/>
    <cellStyle name="Hyperlink" xfId="23" builtinId="8" hidden="1"/>
    <cellStyle name="Hyperlink" xfId="31" builtinId="8" hidden="1"/>
    <cellStyle name="Hyperlink" xfId="15" builtinId="8" hidden="1"/>
    <cellStyle name="Hyperlink" xfId="41" builtinId="8" hidden="1"/>
    <cellStyle name="Hyperlink" xfId="27" builtinId="8" hidden="1"/>
    <cellStyle name="Hyperlink" xfId="19" builtinId="8" hidden="1"/>
    <cellStyle name="Hyperlink" xfId="4" builtinId="8" hidden="1"/>
    <cellStyle name="Hyperlink" xfId="2" builtinId="8" hidden="1"/>
    <cellStyle name="Normal" xfId="0" builtinId="0"/>
    <cellStyle name="Normal 2" xfId="50" xr:uid="{00000000-0005-0000-0000-000030000000}"/>
    <cellStyle name="Normal_Evaluation Weighting v-2 2" xfId="6" xr:uid="{00000000-0005-0000-0000-000031000000}"/>
    <cellStyle name="Percent" xfId="49" builtinId="5"/>
    <cellStyle name="Percent 2" xfId="48" xr:uid="{00000000-0005-0000-0000-000033000000}"/>
  </cellStyles>
  <dxfs count="80">
    <dxf>
      <fill>
        <patternFill>
          <bgColor theme="0" tint="-0.24994659260841701"/>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theme="0" tint="-0.2499465926084170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mruColors>
      <color rgb="FF659140"/>
      <color rgb="FFCCFFCC"/>
      <color rgb="FF929192"/>
      <color rgb="FF75B1C9"/>
      <color rgb="FF80C0D9"/>
      <color rgb="FF68A2B9"/>
      <color rgb="FF820210"/>
      <color rgb="FF0052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2</xdr:row>
      <xdr:rowOff>10885</xdr:rowOff>
    </xdr:from>
    <xdr:to>
      <xdr:col>22</xdr:col>
      <xdr:colOff>0</xdr:colOff>
      <xdr:row>5</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823886" y="555171"/>
          <a:ext cx="1796143" cy="2057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22</xdr:col>
      <xdr:colOff>0</xdr:colOff>
      <xdr:row>2</xdr:row>
      <xdr:rowOff>0</xdr:rowOff>
    </xdr:from>
    <xdr:to>
      <xdr:col>25</xdr:col>
      <xdr:colOff>1</xdr:colOff>
      <xdr:row>5</xdr:row>
      <xdr:rowOff>0</xdr:rowOff>
    </xdr:to>
    <xdr:sp macro="" textlink="">
      <xdr:nvSpPr>
        <xdr:cNvPr id="3" name="TextBox 2">
          <a:extLst>
            <a:ext uri="{FF2B5EF4-FFF2-40B4-BE49-F238E27FC236}">
              <a16:creationId xmlns:a16="http://schemas.microsoft.com/office/drawing/2014/main" id="{00000000-0008-0000-0200-000003000000}"/>
            </a:ext>
            <a:ext uri="{147F2762-F138-4A5C-976F-8EAC2B608ADB}">
              <a16:predDERef xmlns:a16="http://schemas.microsoft.com/office/drawing/2014/main" pred="{00000000-0008-0000-0200-000002000000}"/>
            </a:ext>
          </a:extLst>
        </xdr:cNvPr>
        <xdr:cNvSpPr txBox="1"/>
      </xdr:nvSpPr>
      <xdr:spPr>
        <a:xfrm>
          <a:off x="29620029" y="544286"/>
          <a:ext cx="1796143" cy="2057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25</xdr:col>
      <xdr:colOff>0</xdr:colOff>
      <xdr:row>2</xdr:row>
      <xdr:rowOff>0</xdr:rowOff>
    </xdr:from>
    <xdr:to>
      <xdr:col>28</xdr:col>
      <xdr:colOff>0</xdr:colOff>
      <xdr:row>5</xdr:row>
      <xdr:rowOff>0</xdr:rowOff>
    </xdr:to>
    <xdr:sp macro="" textlink="">
      <xdr:nvSpPr>
        <xdr:cNvPr id="4" name="TextBox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200-000003000000}"/>
            </a:ext>
          </a:extLst>
        </xdr:cNvPr>
        <xdr:cNvSpPr txBox="1"/>
      </xdr:nvSpPr>
      <xdr:spPr>
        <a:xfrm>
          <a:off x="31416171" y="544286"/>
          <a:ext cx="1796143" cy="2057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28</xdr:col>
      <xdr:colOff>0</xdr:colOff>
      <xdr:row>2</xdr:row>
      <xdr:rowOff>0</xdr:rowOff>
    </xdr:from>
    <xdr:to>
      <xdr:col>31</xdr:col>
      <xdr:colOff>0</xdr:colOff>
      <xdr:row>5</xdr:row>
      <xdr:rowOff>0</xdr:rowOff>
    </xdr:to>
    <xdr:sp macro="" textlink="">
      <xdr:nvSpPr>
        <xdr:cNvPr id="5" name="TextBox 4">
          <a:extLst>
            <a:ext uri="{FF2B5EF4-FFF2-40B4-BE49-F238E27FC236}">
              <a16:creationId xmlns:a16="http://schemas.microsoft.com/office/drawing/2014/main" id="{00000000-0008-0000-0200-000005000000}"/>
            </a:ext>
            <a:ext uri="{147F2762-F138-4A5C-976F-8EAC2B608ADB}">
              <a16:predDERef xmlns:a16="http://schemas.microsoft.com/office/drawing/2014/main" pred="{00000000-0008-0000-0200-000004000000}"/>
            </a:ext>
          </a:extLst>
        </xdr:cNvPr>
        <xdr:cNvSpPr txBox="1"/>
      </xdr:nvSpPr>
      <xdr:spPr>
        <a:xfrm>
          <a:off x="27241500" y="542925"/>
          <a:ext cx="151447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31</xdr:col>
      <xdr:colOff>0</xdr:colOff>
      <xdr:row>2</xdr:row>
      <xdr:rowOff>0</xdr:rowOff>
    </xdr:from>
    <xdr:to>
      <xdr:col>34</xdr:col>
      <xdr:colOff>0</xdr:colOff>
      <xdr:row>5</xdr:row>
      <xdr:rowOff>0</xdr:rowOff>
    </xdr:to>
    <xdr:sp macro="" textlink="">
      <xdr:nvSpPr>
        <xdr:cNvPr id="6" name="TextBox 5">
          <a:extLst>
            <a:ext uri="{FF2B5EF4-FFF2-40B4-BE49-F238E27FC236}">
              <a16:creationId xmlns:a16="http://schemas.microsoft.com/office/drawing/2014/main" id="{17F6CF73-522C-41DA-8947-4F0DF4A6E4D1}"/>
            </a:ext>
            <a:ext uri="{147F2762-F138-4A5C-976F-8EAC2B608ADB}">
              <a16:predDERef xmlns:a16="http://schemas.microsoft.com/office/drawing/2014/main" pred="{00000000-0008-0000-0200-000005000000}"/>
            </a:ext>
          </a:extLst>
        </xdr:cNvPr>
        <xdr:cNvSpPr txBox="1"/>
      </xdr:nvSpPr>
      <xdr:spPr>
        <a:xfrm>
          <a:off x="28755975" y="542925"/>
          <a:ext cx="15144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1100"/>
        </a:p>
      </xdr:txBody>
    </xdr:sp>
    <xdr:clientData/>
  </xdr:twoCellAnchor>
</xdr:wsDr>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59140"/>
    <pageSetUpPr autoPageBreaks="0" fitToPage="1"/>
  </sheetPr>
  <dimension ref="A1:A7"/>
  <sheetViews>
    <sheetView showGridLines="0" zoomScaleNormal="100" workbookViewId="0">
      <selection activeCell="D7" sqref="D7"/>
    </sheetView>
  </sheetViews>
  <sheetFormatPr defaultColWidth="8.796875" defaultRowHeight="13"/>
  <cols>
    <col min="1" max="1" width="104.296875" style="17" customWidth="1"/>
    <col min="2" max="16384" width="8.796875" style="16"/>
  </cols>
  <sheetData>
    <row r="1" spans="1:1" ht="57" customHeight="1">
      <c r="A1" s="89" t="s">
        <v>0</v>
      </c>
    </row>
    <row r="2" spans="1:1" ht="24" customHeight="1">
      <c r="A2" s="92" t="s">
        <v>1</v>
      </c>
    </row>
    <row r="3" spans="1:1" ht="18" customHeight="1">
      <c r="A3" s="90" t="s">
        <v>2</v>
      </c>
    </row>
    <row r="4" spans="1:1" ht="84.75" customHeight="1">
      <c r="A4" s="91" t="s">
        <v>3</v>
      </c>
    </row>
    <row r="5" spans="1:1" ht="18" customHeight="1">
      <c r="A5" s="90" t="s">
        <v>4</v>
      </c>
    </row>
    <row r="6" spans="1:1" ht="68.25" customHeight="1">
      <c r="A6" s="91" t="s">
        <v>5</v>
      </c>
    </row>
    <row r="7" spans="1:1" ht="166.5" customHeight="1">
      <c r="A7" s="95" t="s">
        <v>6</v>
      </c>
    </row>
  </sheetData>
  <printOptions horizontalCentered="1"/>
  <pageMargins left="0.5" right="0.5" top="0.5" bottom="0.5" header="0.25" footer="0.25"/>
  <pageSetup scale="89" orientation="landscape" horizontalDpi="4294967293" verticalDpi="4294967293" r:id="rId1"/>
  <headerFooter alignWithMargins="0">
    <oddFooter>&amp;L&amp;"Arial,Regular"&amp;A&amp;C&amp;"Arial,Regular"Page &amp;P&amp;R&amp;"Arial,Regular"&amp;F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40"/>
  <sheetViews>
    <sheetView topLeftCell="A31" zoomScale="85" zoomScaleNormal="85" workbookViewId="0">
      <selection activeCell="B45" sqref="B45"/>
    </sheetView>
  </sheetViews>
  <sheetFormatPr defaultRowHeight="13"/>
  <cols>
    <col min="1" max="1" width="55.796875" customWidth="1"/>
    <col min="2" max="3" width="18.796875" bestFit="1" customWidth="1"/>
    <col min="4" max="4" width="17.09765625" bestFit="1" customWidth="1"/>
    <col min="5" max="5" width="14.296875" bestFit="1" customWidth="1"/>
    <col min="6" max="6" width="16.3984375" customWidth="1"/>
  </cols>
  <sheetData>
    <row r="1" spans="1:6">
      <c r="A1" s="130" t="s">
        <v>145</v>
      </c>
      <c r="B1" s="132" t="s">
        <v>10</v>
      </c>
      <c r="C1" s="133" t="s">
        <v>11</v>
      </c>
      <c r="D1" s="134" t="s">
        <v>12</v>
      </c>
      <c r="E1" s="135" t="s">
        <v>13</v>
      </c>
      <c r="F1" s="178" t="s">
        <v>14</v>
      </c>
    </row>
    <row r="2" spans="1:6">
      <c r="A2" s="117" t="s">
        <v>95</v>
      </c>
      <c r="B2" s="206">
        <f>'Proposal 1 '!J6</f>
        <v>3</v>
      </c>
      <c r="C2" s="206">
        <f>'Proposal 2 '!J6</f>
        <v>0</v>
      </c>
      <c r="D2" s="206">
        <f>'Proposal 3 '!J6</f>
        <v>0</v>
      </c>
      <c r="E2" s="206">
        <f>'Proposal 4 '!J6</f>
        <v>0</v>
      </c>
      <c r="F2" s="206">
        <f>'Proposal 5 '!J6</f>
        <v>0</v>
      </c>
    </row>
    <row r="3" spans="1:6">
      <c r="A3" s="117" t="s">
        <v>96</v>
      </c>
      <c r="B3" s="206">
        <f>'Proposal 1 '!J7</f>
        <v>3</v>
      </c>
      <c r="C3" s="206">
        <f>'Proposal 2 '!J7</f>
        <v>0</v>
      </c>
      <c r="D3" s="206">
        <f>'Proposal 3 '!J7</f>
        <v>0</v>
      </c>
      <c r="E3" s="206">
        <f>'Proposal 4 '!J7</f>
        <v>0</v>
      </c>
      <c r="F3" s="206">
        <f>'Proposal 5 '!J7</f>
        <v>0</v>
      </c>
    </row>
    <row r="4" spans="1:6">
      <c r="A4" s="117" t="s">
        <v>97</v>
      </c>
      <c r="B4" s="206">
        <f>'Proposal 1 '!J8</f>
        <v>3</v>
      </c>
      <c r="C4" s="206">
        <f>'Proposal 2 '!J8</f>
        <v>0</v>
      </c>
      <c r="D4" s="206">
        <f>'Proposal 3 '!J8</f>
        <v>0</v>
      </c>
      <c r="E4" s="206">
        <f>'Proposal 4 '!J8</f>
        <v>0</v>
      </c>
      <c r="F4" s="206">
        <f>'Proposal 5 '!J8</f>
        <v>0</v>
      </c>
    </row>
    <row r="5" spans="1:6">
      <c r="A5" s="117" t="s">
        <v>98</v>
      </c>
      <c r="B5" s="206">
        <f>'Proposal 1 '!J9</f>
        <v>3</v>
      </c>
      <c r="C5" s="206">
        <f>'Proposal 2 '!J9</f>
        <v>0</v>
      </c>
      <c r="D5" s="206">
        <f>'Proposal 3 '!J9</f>
        <v>0</v>
      </c>
      <c r="E5" s="206">
        <f>'Proposal 4 '!J9</f>
        <v>0</v>
      </c>
      <c r="F5" s="206">
        <f>'Proposal 5 '!J9</f>
        <v>0</v>
      </c>
    </row>
    <row r="6" spans="1:6">
      <c r="A6" s="207" t="s">
        <v>100</v>
      </c>
      <c r="B6" s="206">
        <f>'Proposal 1 '!J12</f>
        <v>3</v>
      </c>
      <c r="C6" s="206">
        <f>'Proposal 2 '!J12</f>
        <v>0</v>
      </c>
      <c r="D6" s="206">
        <f>'Proposal 3 '!J12</f>
        <v>0</v>
      </c>
      <c r="E6" s="206">
        <f>'Proposal 4 '!J12</f>
        <v>0</v>
      </c>
      <c r="F6" s="206">
        <f>'Proposal 5 '!J12</f>
        <v>0</v>
      </c>
    </row>
    <row r="7" spans="1:6">
      <c r="A7" s="207" t="s">
        <v>101</v>
      </c>
      <c r="B7" s="206">
        <f>'Proposal 1 '!J13</f>
        <v>2</v>
      </c>
      <c r="C7" s="206">
        <f>'Proposal 2 '!J13</f>
        <v>0</v>
      </c>
      <c r="D7" s="206">
        <f>'Proposal 3 '!J13</f>
        <v>0</v>
      </c>
      <c r="E7" s="206">
        <f>'Proposal 4 '!J13</f>
        <v>0</v>
      </c>
      <c r="F7" s="206">
        <f>'Proposal 5 '!J13</f>
        <v>0</v>
      </c>
    </row>
    <row r="8" spans="1:6">
      <c r="A8" s="207" t="s">
        <v>102</v>
      </c>
      <c r="B8" s="206">
        <f>'Proposal 1 '!J14</f>
        <v>3</v>
      </c>
      <c r="C8" s="206">
        <f>'Proposal 2 '!J14</f>
        <v>0</v>
      </c>
      <c r="D8" s="206">
        <f>'Proposal 3 '!J14</f>
        <v>0</v>
      </c>
      <c r="E8" s="206">
        <f>'Proposal 4 '!J14</f>
        <v>0</v>
      </c>
      <c r="F8" s="206">
        <f>'Proposal 5 '!J14</f>
        <v>0</v>
      </c>
    </row>
    <row r="9" spans="1:6">
      <c r="A9" s="207" t="s">
        <v>146</v>
      </c>
      <c r="B9" s="206">
        <f>'Proposal 1 '!J18</f>
        <v>3</v>
      </c>
      <c r="C9" s="206">
        <f>'Proposal 2 '!J18</f>
        <v>0</v>
      </c>
      <c r="D9" s="206">
        <f>'Proposal 3 '!J18</f>
        <v>0</v>
      </c>
      <c r="E9" s="206">
        <f>'Proposal 4 '!J18</f>
        <v>0</v>
      </c>
      <c r="F9" s="206">
        <f>'Proposal 5 '!J18</f>
        <v>0</v>
      </c>
    </row>
    <row r="10" spans="1:6">
      <c r="A10" s="207" t="s">
        <v>147</v>
      </c>
      <c r="B10" s="206">
        <f>'Proposal 1 '!J19</f>
        <v>3</v>
      </c>
      <c r="C10" s="206">
        <f>'Proposal 2 '!J19</f>
        <v>0</v>
      </c>
      <c r="D10" s="206">
        <f>'Proposal 3 '!J19</f>
        <v>0</v>
      </c>
      <c r="E10" s="206">
        <f>'Proposal 4 '!J19</f>
        <v>0</v>
      </c>
      <c r="F10" s="206">
        <f>'Proposal 5 '!J19</f>
        <v>0</v>
      </c>
    </row>
    <row r="11" spans="1:6">
      <c r="A11" s="208" t="s">
        <v>148</v>
      </c>
      <c r="B11" s="206">
        <f>'Proposal 1 '!J20</f>
        <v>3</v>
      </c>
      <c r="C11" s="206">
        <f>'Proposal 2 '!J20</f>
        <v>0</v>
      </c>
      <c r="D11" s="206">
        <f>'Proposal 3 '!J20</f>
        <v>0</v>
      </c>
      <c r="E11" s="206">
        <f>'Proposal 4 '!J20</f>
        <v>0</v>
      </c>
      <c r="F11" s="206">
        <f>'Proposal 5 '!J20</f>
        <v>0</v>
      </c>
    </row>
    <row r="12" spans="1:6">
      <c r="A12" s="207" t="s">
        <v>149</v>
      </c>
      <c r="B12" s="206">
        <f>'Proposal 1 '!J21</f>
        <v>3</v>
      </c>
      <c r="C12" s="206">
        <f>'Proposal 2 '!J21</f>
        <v>0</v>
      </c>
      <c r="D12" s="206">
        <f>'Proposal 3 '!J21</f>
        <v>0</v>
      </c>
      <c r="E12" s="206">
        <f>'Proposal 4 '!J21</f>
        <v>0</v>
      </c>
      <c r="F12" s="206">
        <f>'Proposal 5 '!J21</f>
        <v>0</v>
      </c>
    </row>
    <row r="13" spans="1:6">
      <c r="A13" s="207" t="s">
        <v>150</v>
      </c>
      <c r="B13" s="206">
        <f>'Proposal 1 '!J22</f>
        <v>4</v>
      </c>
      <c r="C13" s="206">
        <f>'Proposal 2 '!J22</f>
        <v>0</v>
      </c>
      <c r="D13" s="206">
        <f>'Proposal 3 '!J22</f>
        <v>0</v>
      </c>
      <c r="E13" s="206">
        <f>'Proposal 4 '!J22</f>
        <v>0</v>
      </c>
      <c r="F13" s="206">
        <f>'Proposal 5 '!J22</f>
        <v>0</v>
      </c>
    </row>
    <row r="14" spans="1:6">
      <c r="A14" s="207" t="s">
        <v>151</v>
      </c>
      <c r="B14" s="206">
        <f>'Proposal 1 '!J23</f>
        <v>4</v>
      </c>
      <c r="C14" s="206">
        <f>'Proposal 2 '!J23</f>
        <v>0</v>
      </c>
      <c r="D14" s="206">
        <f>'Proposal 3 '!J23</f>
        <v>0</v>
      </c>
      <c r="E14" s="206">
        <f>'Proposal 4 '!J23</f>
        <v>0</v>
      </c>
      <c r="F14" s="206">
        <f>'Proposal 5 '!J23</f>
        <v>0</v>
      </c>
    </row>
    <row r="15" spans="1:6">
      <c r="A15" s="207" t="s">
        <v>152</v>
      </c>
      <c r="B15" s="206">
        <f>'Proposal 1 '!J24</f>
        <v>4</v>
      </c>
      <c r="C15" s="206">
        <f>'Proposal 2 '!J24</f>
        <v>0</v>
      </c>
      <c r="D15" s="206">
        <f>'Proposal 3 '!J24</f>
        <v>0</v>
      </c>
      <c r="E15" s="206">
        <f>'Proposal 4 '!J24</f>
        <v>0</v>
      </c>
      <c r="F15" s="206">
        <f>'Proposal 5 '!J24</f>
        <v>0</v>
      </c>
    </row>
    <row r="16" spans="1:6">
      <c r="A16" s="207" t="s">
        <v>153</v>
      </c>
      <c r="B16" s="206">
        <f>'Proposal 1 '!J25</f>
        <v>4</v>
      </c>
      <c r="C16" s="206">
        <f>'Proposal 2 '!J25</f>
        <v>0</v>
      </c>
      <c r="D16" s="206">
        <f>'Proposal 3 '!J25</f>
        <v>0</v>
      </c>
      <c r="E16" s="206">
        <f>'Proposal 4 '!J25</f>
        <v>0</v>
      </c>
      <c r="F16" s="206">
        <f>'Proposal 5 '!J25</f>
        <v>0</v>
      </c>
    </row>
    <row r="17" spans="1:6">
      <c r="A17" s="207" t="s">
        <v>154</v>
      </c>
      <c r="B17" s="206">
        <f>'Proposal 1 '!J27</f>
        <v>4</v>
      </c>
      <c r="C17" s="206">
        <f>'Proposal 2 '!J27</f>
        <v>0</v>
      </c>
      <c r="D17" s="206">
        <f>'Proposal 3 '!J27</f>
        <v>0</v>
      </c>
      <c r="E17" s="206">
        <f>'Proposal 4 '!J27</f>
        <v>0</v>
      </c>
      <c r="F17" s="206">
        <f>'Proposal 5 '!J27</f>
        <v>0</v>
      </c>
    </row>
    <row r="18" spans="1:6">
      <c r="A18" s="207" t="s">
        <v>155</v>
      </c>
      <c r="B18" s="206">
        <f>'Proposal 1 '!J28</f>
        <v>4</v>
      </c>
      <c r="C18" s="206">
        <f>'Proposal 2 '!J28</f>
        <v>0</v>
      </c>
      <c r="D18" s="206">
        <f>'Proposal 3 '!J28</f>
        <v>0</v>
      </c>
      <c r="E18" s="206">
        <f>'Proposal 4 '!J28</f>
        <v>0</v>
      </c>
      <c r="F18" s="206">
        <f>'Proposal 5 '!J28</f>
        <v>0</v>
      </c>
    </row>
    <row r="19" spans="1:6">
      <c r="A19" s="207" t="s">
        <v>156</v>
      </c>
      <c r="B19" s="206">
        <f>'Proposal 1 '!J29</f>
        <v>4</v>
      </c>
      <c r="C19" s="206">
        <f>'Proposal 2 '!J29</f>
        <v>0</v>
      </c>
      <c r="D19" s="206">
        <f>'Proposal 3 '!J29</f>
        <v>0</v>
      </c>
      <c r="E19" s="206">
        <f>'Proposal 4 '!J29</f>
        <v>0</v>
      </c>
      <c r="F19" s="206">
        <f>'Proposal 5 '!J29</f>
        <v>0</v>
      </c>
    </row>
    <row r="20" spans="1:6">
      <c r="A20" s="207" t="s">
        <v>157</v>
      </c>
      <c r="B20" s="206">
        <f>'Proposal 1 '!J30</f>
        <v>4</v>
      </c>
      <c r="C20" s="206">
        <f>'Proposal 2 '!J30</f>
        <v>0</v>
      </c>
      <c r="D20" s="206">
        <f>'Proposal 3 '!J30</f>
        <v>0</v>
      </c>
      <c r="E20" s="206">
        <f>'Proposal 4 '!J30</f>
        <v>0</v>
      </c>
      <c r="F20" s="206">
        <f>'Proposal 5 '!J30</f>
        <v>0</v>
      </c>
    </row>
    <row r="21" spans="1:6">
      <c r="A21" s="207" t="s">
        <v>158</v>
      </c>
      <c r="B21" s="206">
        <f>'Proposal 1 '!J31</f>
        <v>4</v>
      </c>
      <c r="C21" s="206">
        <f>'Proposal 2 '!J31</f>
        <v>0</v>
      </c>
      <c r="D21" s="206">
        <f>'Proposal 3 '!J31</f>
        <v>0</v>
      </c>
      <c r="E21" s="206">
        <f>'Proposal 4 '!J31</f>
        <v>0</v>
      </c>
      <c r="F21" s="206">
        <f>'Proposal 5 '!J31</f>
        <v>0</v>
      </c>
    </row>
    <row r="22" spans="1:6">
      <c r="A22" s="207" t="s">
        <v>159</v>
      </c>
      <c r="B22" s="206">
        <f>'Proposal 1 '!J32</f>
        <v>4</v>
      </c>
      <c r="C22" s="206">
        <f>'Proposal 2 '!J32</f>
        <v>0</v>
      </c>
      <c r="D22" s="206">
        <f>'Proposal 3 '!J32</f>
        <v>0</v>
      </c>
      <c r="E22" s="206">
        <f>'Proposal 4 '!J32</f>
        <v>0</v>
      </c>
      <c r="F22" s="206">
        <f>'Proposal 5 '!J32</f>
        <v>0</v>
      </c>
    </row>
    <row r="23" spans="1:6">
      <c r="A23" s="207" t="s">
        <v>160</v>
      </c>
      <c r="B23" s="206">
        <f>'Proposal 1 '!J33</f>
        <v>4</v>
      </c>
      <c r="C23" s="206">
        <f>'Proposal 2 '!J33</f>
        <v>0</v>
      </c>
      <c r="D23" s="206">
        <f>'Proposal 3 '!J33</f>
        <v>0</v>
      </c>
      <c r="E23" s="206">
        <f>'Proposal 4 '!J33</f>
        <v>0</v>
      </c>
      <c r="F23" s="206">
        <f>'Proposal 5 '!J33</f>
        <v>0</v>
      </c>
    </row>
    <row r="24" spans="1:6">
      <c r="A24" s="207" t="s">
        <v>161</v>
      </c>
      <c r="B24" s="206">
        <f>'Proposal 1 '!J34</f>
        <v>4</v>
      </c>
      <c r="C24" s="206">
        <f>'Proposal 2 '!J34</f>
        <v>0</v>
      </c>
      <c r="D24" s="206">
        <f>'Proposal 3 '!J34</f>
        <v>0</v>
      </c>
      <c r="E24" s="206">
        <f>'Proposal 4 '!J34</f>
        <v>0</v>
      </c>
      <c r="F24" s="206">
        <f>'Proposal 5 '!J34</f>
        <v>0</v>
      </c>
    </row>
    <row r="25" spans="1:6">
      <c r="A25" s="207" t="s">
        <v>162</v>
      </c>
      <c r="B25" s="206">
        <f>'Proposal 1 '!J35</f>
        <v>4</v>
      </c>
      <c r="C25" s="206">
        <f>'Proposal 2 '!J35</f>
        <v>0</v>
      </c>
      <c r="D25" s="206">
        <f>'Proposal 3 '!J35</f>
        <v>0</v>
      </c>
      <c r="E25" s="206">
        <f>'Proposal 4 '!J35</f>
        <v>0</v>
      </c>
      <c r="F25" s="206">
        <f>'Proposal 5 '!J35</f>
        <v>0</v>
      </c>
    </row>
    <row r="26" spans="1:6">
      <c r="A26" s="207" t="s">
        <v>163</v>
      </c>
      <c r="B26" s="206">
        <f>'Proposal 1 '!J36</f>
        <v>4</v>
      </c>
      <c r="C26" s="206">
        <f>'Proposal 2 '!J36</f>
        <v>0</v>
      </c>
      <c r="D26" s="206">
        <f>'Proposal 3 '!J36</f>
        <v>0</v>
      </c>
      <c r="E26" s="206">
        <f>'Proposal 4 '!J36</f>
        <v>0</v>
      </c>
      <c r="F26" s="206">
        <f>'Proposal 5 '!J36</f>
        <v>0</v>
      </c>
    </row>
    <row r="27" spans="1:6">
      <c r="A27" s="207" t="s">
        <v>164</v>
      </c>
      <c r="B27" s="206">
        <f>'Proposal 1 '!J38</f>
        <v>4</v>
      </c>
      <c r="C27" s="206">
        <f>'Proposal 2 '!J38</f>
        <v>0</v>
      </c>
      <c r="D27" s="206">
        <f>'Proposal 3 '!J38</f>
        <v>0</v>
      </c>
      <c r="E27" s="206">
        <f>'Proposal 4 '!J38</f>
        <v>0</v>
      </c>
      <c r="F27" s="206">
        <f>'Proposal 5 '!J38</f>
        <v>0</v>
      </c>
    </row>
    <row r="28" spans="1:6">
      <c r="A28" s="208" t="s">
        <v>165</v>
      </c>
      <c r="B28" s="206">
        <f>'Proposal 1 '!J39</f>
        <v>4</v>
      </c>
      <c r="C28" s="206">
        <f>'Proposal 2 '!J39</f>
        <v>0</v>
      </c>
      <c r="D28" s="206">
        <f>'Proposal 3 '!J39</f>
        <v>0</v>
      </c>
      <c r="E28" s="206">
        <f>'Proposal 4 '!J39</f>
        <v>0</v>
      </c>
      <c r="F28" s="206">
        <f>'Proposal 5 '!J39</f>
        <v>0</v>
      </c>
    </row>
    <row r="29" spans="1:6">
      <c r="A29" s="207" t="s">
        <v>166</v>
      </c>
      <c r="B29" s="206">
        <f>'Proposal 1 '!J40</f>
        <v>3</v>
      </c>
      <c r="C29" s="206">
        <f>'Proposal 2 '!J40</f>
        <v>0</v>
      </c>
      <c r="D29" s="206">
        <f>'Proposal 3 '!J40</f>
        <v>0</v>
      </c>
      <c r="E29" s="206">
        <f>'Proposal 4 '!J40</f>
        <v>0</v>
      </c>
      <c r="F29" s="206">
        <f>'Proposal 5 '!J40</f>
        <v>0</v>
      </c>
    </row>
    <row r="30" spans="1:6">
      <c r="A30" s="207" t="s">
        <v>167</v>
      </c>
      <c r="B30" s="206">
        <f>'Proposal 1 '!J41</f>
        <v>4</v>
      </c>
      <c r="C30" s="206">
        <f>'Proposal 2 '!J41</f>
        <v>0</v>
      </c>
      <c r="D30" s="206">
        <f>'Proposal 3 '!J41</f>
        <v>0</v>
      </c>
      <c r="E30" s="206">
        <f>'Proposal 4 '!J41</f>
        <v>0</v>
      </c>
      <c r="F30" s="206">
        <f>'Proposal 5 '!J41</f>
        <v>0</v>
      </c>
    </row>
    <row r="31" spans="1:6">
      <c r="A31" s="207" t="s">
        <v>168</v>
      </c>
      <c r="B31" s="206">
        <f>'Proposal 1 '!J43</f>
        <v>4</v>
      </c>
      <c r="C31" s="206">
        <f>'Proposal 2 '!J43</f>
        <v>0</v>
      </c>
      <c r="D31" s="206">
        <f>'Proposal 3 '!J43</f>
        <v>0</v>
      </c>
      <c r="E31" s="206">
        <f>'Proposal 4 '!J43</f>
        <v>0</v>
      </c>
      <c r="F31" s="206">
        <f>'Proposal 5 '!J43</f>
        <v>0</v>
      </c>
    </row>
    <row r="32" spans="1:6">
      <c r="A32" s="207" t="s">
        <v>169</v>
      </c>
      <c r="B32" s="206">
        <f>'Proposal 1 '!J44</f>
        <v>4</v>
      </c>
      <c r="C32" s="206">
        <f>'Proposal 2 '!J44</f>
        <v>0</v>
      </c>
      <c r="D32" s="206">
        <f>'Proposal 3 '!J44</f>
        <v>0</v>
      </c>
      <c r="E32" s="206">
        <f>'Proposal 4 '!J44</f>
        <v>0</v>
      </c>
      <c r="F32" s="206">
        <f>'Proposal 5 '!J44</f>
        <v>0</v>
      </c>
    </row>
    <row r="33" spans="1:6">
      <c r="A33" s="207" t="s">
        <v>170</v>
      </c>
      <c r="B33" s="206">
        <f>'Proposal 1 '!J45</f>
        <v>4</v>
      </c>
      <c r="C33" s="206">
        <f>'Proposal 2 '!J45</f>
        <v>0</v>
      </c>
      <c r="D33" s="206">
        <f>'Proposal 3 '!J45</f>
        <v>0</v>
      </c>
      <c r="E33" s="206">
        <f>'Proposal 4 '!J45</f>
        <v>0</v>
      </c>
      <c r="F33" s="206">
        <f>'Proposal 5 '!J45</f>
        <v>0</v>
      </c>
    </row>
    <row r="34" spans="1:6">
      <c r="A34" s="207" t="s">
        <v>171</v>
      </c>
      <c r="B34" s="206">
        <f>'Proposal 1 '!J46</f>
        <v>4</v>
      </c>
      <c r="C34" s="206">
        <f>'Proposal 2 '!J46</f>
        <v>0</v>
      </c>
      <c r="D34" s="206">
        <f>'Proposal 3 '!J46</f>
        <v>0</v>
      </c>
      <c r="E34" s="206">
        <f>'Proposal 4 '!J46</f>
        <v>0</v>
      </c>
      <c r="F34" s="206">
        <f>'Proposal 5 '!J46</f>
        <v>0</v>
      </c>
    </row>
    <row r="35" spans="1:6">
      <c r="A35" s="209" t="s">
        <v>18</v>
      </c>
      <c r="B35" s="212">
        <f>'Proposal 1 '!J49</f>
        <v>4</v>
      </c>
      <c r="C35" s="212">
        <f>'Proposal 2 '!J49</f>
        <v>0</v>
      </c>
      <c r="D35" s="212">
        <f>'Proposal 3 '!J49</f>
        <v>0</v>
      </c>
      <c r="E35" s="212">
        <f>'Proposal 4 '!J49</f>
        <v>0</v>
      </c>
      <c r="F35" s="212">
        <f>'Proposal 5 '!J49</f>
        <v>0</v>
      </c>
    </row>
    <row r="36" spans="1:6">
      <c r="A36" s="210" t="s">
        <v>172</v>
      </c>
      <c r="B36" s="211">
        <f>'Proposal 1 '!J52</f>
        <v>4</v>
      </c>
      <c r="C36" s="211">
        <f>'Proposal 2 '!J52</f>
        <v>0</v>
      </c>
      <c r="D36" s="211">
        <f>'Proposal 3 '!J52</f>
        <v>0</v>
      </c>
      <c r="E36" s="211">
        <f>'Proposal 4 '!J52</f>
        <v>0</v>
      </c>
      <c r="F36" s="211">
        <f>'Proposal 5 '!J52</f>
        <v>0</v>
      </c>
    </row>
    <row r="37" spans="1:6">
      <c r="A37" s="210" t="s">
        <v>173</v>
      </c>
      <c r="B37" s="211">
        <f>'Proposal 1 '!J53</f>
        <v>3</v>
      </c>
      <c r="C37" s="211">
        <f>'Proposal 2 '!J53</f>
        <v>0</v>
      </c>
      <c r="D37" s="211">
        <f>'Proposal 3 '!J53</f>
        <v>0</v>
      </c>
      <c r="E37" s="211">
        <f>'Proposal 4 '!J53</f>
        <v>0</v>
      </c>
      <c r="F37" s="211">
        <f>'Proposal 5 '!J53</f>
        <v>0</v>
      </c>
    </row>
    <row r="38" spans="1:6">
      <c r="A38" s="210" t="s">
        <v>174</v>
      </c>
      <c r="B38" s="211">
        <f>'Proposal 1 '!J54</f>
        <v>4</v>
      </c>
      <c r="C38" s="211">
        <f>'Proposal 2 '!J54</f>
        <v>0</v>
      </c>
      <c r="D38" s="211">
        <f>'Proposal 3 '!J54</f>
        <v>0</v>
      </c>
      <c r="E38" s="211">
        <f>'Proposal 4 '!J54</f>
        <v>0</v>
      </c>
      <c r="F38" s="211">
        <f>'Proposal 5 '!J54</f>
        <v>0</v>
      </c>
    </row>
    <row r="39" spans="1:6">
      <c r="A39" s="210" t="s">
        <v>175</v>
      </c>
      <c r="B39" s="211">
        <f>'Proposal 1 '!J55</f>
        <v>4</v>
      </c>
      <c r="C39" s="211">
        <f>'Proposal 2 '!J55</f>
        <v>0</v>
      </c>
      <c r="D39" s="211">
        <f>'Proposal 3 '!J55</f>
        <v>0</v>
      </c>
      <c r="E39" s="211">
        <f>'Proposal 4 '!J55</f>
        <v>0</v>
      </c>
      <c r="F39" s="211">
        <f>'Proposal 5 '!J55</f>
        <v>0</v>
      </c>
    </row>
    <row r="40" spans="1:6">
      <c r="A40" s="210" t="s">
        <v>176</v>
      </c>
      <c r="B40" s="211">
        <f>'Proposal 1 '!J56</f>
        <v>4</v>
      </c>
      <c r="C40" s="211">
        <f>'Proposal 2 '!J56</f>
        <v>0</v>
      </c>
      <c r="D40" s="211">
        <f>'Proposal 3 '!J56</f>
        <v>0</v>
      </c>
      <c r="E40" s="211">
        <f>'Proposal 4 '!J56</f>
        <v>0</v>
      </c>
      <c r="F40" s="211">
        <f>'Proposal 5 '!J56</f>
        <v>0</v>
      </c>
    </row>
  </sheetData>
  <phoneticPr fontId="53" type="noConversion"/>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17"/>
  <sheetViews>
    <sheetView zoomScaleNormal="100" workbookViewId="0">
      <selection activeCell="F16" sqref="F16"/>
    </sheetView>
  </sheetViews>
  <sheetFormatPr defaultRowHeight="13"/>
  <cols>
    <col min="2" max="2" width="34.296875" style="74" bestFit="1" customWidth="1"/>
  </cols>
  <sheetData>
    <row r="2" spans="2:2">
      <c r="B2" s="72" t="s">
        <v>177</v>
      </c>
    </row>
    <row r="3" spans="2:2">
      <c r="B3" s="73" t="s">
        <v>178</v>
      </c>
    </row>
    <row r="4" spans="2:2">
      <c r="B4" s="73" t="s">
        <v>179</v>
      </c>
    </row>
    <row r="5" spans="2:2">
      <c r="B5" s="73" t="s">
        <v>180</v>
      </c>
    </row>
    <row r="7" spans="2:2">
      <c r="B7" s="72" t="s">
        <v>181</v>
      </c>
    </row>
    <row r="8" spans="2:2">
      <c r="B8" s="73" t="s">
        <v>182</v>
      </c>
    </row>
    <row r="9" spans="2:2">
      <c r="B9" s="73" t="s">
        <v>183</v>
      </c>
    </row>
    <row r="10" spans="2:2">
      <c r="B10" s="75" t="s">
        <v>184</v>
      </c>
    </row>
    <row r="12" spans="2:2">
      <c r="B12" s="72" t="s">
        <v>185</v>
      </c>
    </row>
    <row r="13" spans="2:2">
      <c r="B13" s="75" t="s">
        <v>186</v>
      </c>
    </row>
    <row r="14" spans="2:2">
      <c r="B14" s="75" t="s">
        <v>10</v>
      </c>
    </row>
    <row r="15" spans="2:2">
      <c r="B15" s="75" t="s">
        <v>11</v>
      </c>
    </row>
    <row r="16" spans="2:2">
      <c r="B16" s="75" t="s">
        <v>12</v>
      </c>
    </row>
    <row r="17" spans="2:2">
      <c r="B17" s="75" t="s">
        <v>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9"/>
  <sheetViews>
    <sheetView zoomScale="115" zoomScaleNormal="115" workbookViewId="0">
      <pane xSplit="1" ySplit="4" topLeftCell="B33" activePane="bottomRight" state="frozen"/>
      <selection pane="topRight" activeCell="B1" sqref="B1"/>
      <selection pane="bottomLeft" activeCell="A5" sqref="A5"/>
      <selection pane="bottomRight" activeCell="D18" sqref="D18"/>
    </sheetView>
  </sheetViews>
  <sheetFormatPr defaultColWidth="9.296875" defaultRowHeight="15.5"/>
  <cols>
    <col min="1" max="1" width="39.296875" style="51" customWidth="1"/>
    <col min="2" max="2" width="50.09765625" style="26" customWidth="1"/>
    <col min="3" max="3" width="15.796875" style="52" customWidth="1"/>
    <col min="4" max="4" width="15.296875" style="53" customWidth="1"/>
    <col min="5" max="5" width="12.69921875" style="54" customWidth="1"/>
    <col min="6" max="16384" width="9.296875" style="26"/>
  </cols>
  <sheetData>
    <row r="1" spans="1:5" s="29" customFormat="1" ht="21">
      <c r="A1" s="298" t="s">
        <v>187</v>
      </c>
      <c r="B1" s="299"/>
      <c r="C1" s="299"/>
      <c r="D1" s="299"/>
      <c r="E1" s="299"/>
    </row>
    <row r="2" spans="1:5" s="29" customFormat="1">
      <c r="A2" s="30"/>
      <c r="B2" s="27"/>
      <c r="C2" s="28"/>
      <c r="D2" s="31"/>
      <c r="E2" s="27"/>
    </row>
    <row r="3" spans="1:5" ht="42.75" customHeight="1">
      <c r="A3" s="300" t="s">
        <v>188</v>
      </c>
      <c r="B3" s="302" t="s">
        <v>189</v>
      </c>
      <c r="C3" s="292" t="s">
        <v>190</v>
      </c>
      <c r="D3" s="294" t="s">
        <v>191</v>
      </c>
      <c r="E3" s="296" t="s">
        <v>192</v>
      </c>
    </row>
    <row r="4" spans="1:5">
      <c r="A4" s="301"/>
      <c r="B4" s="303"/>
      <c r="C4" s="293"/>
      <c r="D4" s="295"/>
      <c r="E4" s="297"/>
    </row>
    <row r="5" spans="1:5">
      <c r="A5" s="32" t="s">
        <v>193</v>
      </c>
      <c r="B5" s="62" t="s">
        <v>194</v>
      </c>
      <c r="C5" s="33" t="s">
        <v>195</v>
      </c>
      <c r="D5" s="34"/>
      <c r="E5" s="35"/>
    </row>
    <row r="6" spans="1:5">
      <c r="A6" s="32" t="s">
        <v>196</v>
      </c>
      <c r="B6" s="62" t="s">
        <v>197</v>
      </c>
      <c r="C6" s="33" t="s">
        <v>195</v>
      </c>
      <c r="D6" s="34"/>
      <c r="E6" s="35"/>
    </row>
    <row r="7" spans="1:5">
      <c r="A7" s="18"/>
      <c r="B7" s="59"/>
      <c r="C7" s="60"/>
      <c r="D7" s="61"/>
      <c r="E7" s="35"/>
    </row>
    <row r="8" spans="1:5" ht="17.25" customHeight="1">
      <c r="A8" s="290" t="s">
        <v>198</v>
      </c>
      <c r="B8" s="291"/>
      <c r="C8" s="67">
        <f>E8/1000</f>
        <v>0.05</v>
      </c>
      <c r="D8" s="37"/>
      <c r="E8" s="68">
        <v>50</v>
      </c>
    </row>
    <row r="9" spans="1:5">
      <c r="A9" s="63" t="s">
        <v>199</v>
      </c>
      <c r="B9" s="62" t="s">
        <v>200</v>
      </c>
      <c r="C9" s="36">
        <f>(D9*$C$8)/$D$12</f>
        <v>2.5000000000000001E-2</v>
      </c>
      <c r="D9" s="70">
        <v>5</v>
      </c>
      <c r="E9" s="38">
        <f>C9*5*200</f>
        <v>25</v>
      </c>
    </row>
    <row r="10" spans="1:5">
      <c r="A10" s="63" t="s">
        <v>201</v>
      </c>
      <c r="B10" s="62" t="s">
        <v>202</v>
      </c>
      <c r="C10" s="36">
        <f>(D10*$C$8)/$D$12</f>
        <v>1.5000000000000003E-2</v>
      </c>
      <c r="D10" s="70">
        <v>3</v>
      </c>
      <c r="E10" s="38">
        <f>C10*5*200</f>
        <v>15.000000000000002</v>
      </c>
    </row>
    <row r="11" spans="1:5">
      <c r="A11" s="63" t="s">
        <v>203</v>
      </c>
      <c r="B11" s="62" t="s">
        <v>204</v>
      </c>
      <c r="C11" s="36">
        <f>(D11*$C$8)/$D$12</f>
        <v>0.01</v>
      </c>
      <c r="D11" s="70">
        <v>2</v>
      </c>
      <c r="E11" s="38">
        <f>C11*5*200</f>
        <v>10</v>
      </c>
    </row>
    <row r="12" spans="1:5">
      <c r="A12" s="39" t="s">
        <v>205</v>
      </c>
      <c r="B12" s="19"/>
      <c r="C12" s="36"/>
      <c r="D12" s="40">
        <f>SUM(D8:D11)</f>
        <v>10</v>
      </c>
      <c r="E12" s="38"/>
    </row>
    <row r="13" spans="1:5" ht="18" customHeight="1">
      <c r="A13" s="290" t="s">
        <v>206</v>
      </c>
      <c r="B13" s="291"/>
      <c r="C13" s="67">
        <f>E13/1000</f>
        <v>0.15</v>
      </c>
      <c r="D13" s="37"/>
      <c r="E13" s="68">
        <v>150</v>
      </c>
    </row>
    <row r="14" spans="1:5">
      <c r="A14" s="41" t="s">
        <v>100</v>
      </c>
      <c r="B14" s="62" t="s">
        <v>207</v>
      </c>
      <c r="C14" s="36">
        <f>(D14*$C$13)/$D$16</f>
        <v>9.9999999999999992E-2</v>
      </c>
      <c r="D14" s="70">
        <v>4</v>
      </c>
      <c r="E14" s="38">
        <f>C14*5*200</f>
        <v>99.999999999999986</v>
      </c>
    </row>
    <row r="15" spans="1:5">
      <c r="A15" s="41" t="s">
        <v>208</v>
      </c>
      <c r="B15" s="62" t="s">
        <v>209</v>
      </c>
      <c r="C15" s="36">
        <f>(D15*$C$13)/$D$16</f>
        <v>4.9999999999999996E-2</v>
      </c>
      <c r="D15" s="70">
        <v>2</v>
      </c>
      <c r="E15" s="38">
        <f>C15*5*200</f>
        <v>49.999999999999993</v>
      </c>
    </row>
    <row r="16" spans="1:5">
      <c r="A16" s="39" t="s">
        <v>205</v>
      </c>
      <c r="B16" s="19"/>
      <c r="C16" s="36"/>
      <c r="D16" s="40">
        <f>SUM(D14:D15)</f>
        <v>6</v>
      </c>
      <c r="E16" s="38"/>
    </row>
    <row r="17" spans="1:5" ht="20.25" customHeight="1">
      <c r="A17" s="290" t="s">
        <v>210</v>
      </c>
      <c r="B17" s="291"/>
      <c r="C17" s="67">
        <f>E17/1000</f>
        <v>0.12</v>
      </c>
      <c r="D17" s="37"/>
      <c r="E17" s="69">
        <v>120</v>
      </c>
    </row>
    <row r="18" spans="1:5">
      <c r="A18" s="42" t="s">
        <v>211</v>
      </c>
      <c r="B18" s="43" t="s">
        <v>212</v>
      </c>
      <c r="C18" s="44">
        <f>(D18*$C$17)/$D$22</f>
        <v>0.03</v>
      </c>
      <c r="D18" s="45">
        <v>5</v>
      </c>
      <c r="E18" s="38">
        <f t="shared" ref="E18:E38" si="0">C18*5*200</f>
        <v>30</v>
      </c>
    </row>
    <row r="19" spans="1:5">
      <c r="A19" s="42" t="s">
        <v>213</v>
      </c>
      <c r="B19" s="43" t="s">
        <v>214</v>
      </c>
      <c r="C19" s="44">
        <f>(D19*$C$17)/$D$22</f>
        <v>0.03</v>
      </c>
      <c r="D19" s="45">
        <v>5</v>
      </c>
      <c r="E19" s="38">
        <f t="shared" si="0"/>
        <v>30</v>
      </c>
    </row>
    <row r="20" spans="1:5">
      <c r="A20" s="42" t="s">
        <v>215</v>
      </c>
      <c r="B20" s="43" t="s">
        <v>216</v>
      </c>
      <c r="C20" s="44">
        <f>(D20*$C$17)/$D$22</f>
        <v>0.03</v>
      </c>
      <c r="D20" s="45">
        <v>5</v>
      </c>
      <c r="E20" s="38">
        <f t="shared" si="0"/>
        <v>30</v>
      </c>
    </row>
    <row r="21" spans="1:5" ht="18" customHeight="1">
      <c r="A21" s="42" t="s">
        <v>217</v>
      </c>
      <c r="B21" s="43" t="s">
        <v>218</v>
      </c>
      <c r="C21" s="44">
        <f>(D21*$C$17)/$D$22</f>
        <v>0.03</v>
      </c>
      <c r="D21" s="45">
        <v>5</v>
      </c>
      <c r="E21" s="38">
        <f t="shared" si="0"/>
        <v>30</v>
      </c>
    </row>
    <row r="22" spans="1:5">
      <c r="A22" s="39" t="s">
        <v>205</v>
      </c>
      <c r="B22" s="19"/>
      <c r="C22" s="33"/>
      <c r="D22" s="46">
        <f>SUM(D18:D21)</f>
        <v>20</v>
      </c>
      <c r="E22" s="47"/>
    </row>
    <row r="23" spans="1:5">
      <c r="A23" s="290" t="s">
        <v>219</v>
      </c>
      <c r="B23" s="291"/>
      <c r="C23" s="67">
        <f>E23/1000</f>
        <v>0.12</v>
      </c>
      <c r="D23" s="37"/>
      <c r="E23" s="68">
        <v>120</v>
      </c>
    </row>
    <row r="24" spans="1:5" ht="31">
      <c r="A24" s="42" t="s">
        <v>220</v>
      </c>
      <c r="B24" s="65" t="s">
        <v>221</v>
      </c>
      <c r="C24" s="44">
        <f>(D24*$C$23)/$D$28</f>
        <v>0.03</v>
      </c>
      <c r="D24" s="45">
        <v>5</v>
      </c>
      <c r="E24" s="38">
        <f t="shared" si="0"/>
        <v>30</v>
      </c>
    </row>
    <row r="25" spans="1:5">
      <c r="A25" s="42" t="s">
        <v>222</v>
      </c>
      <c r="B25" s="65" t="s">
        <v>223</v>
      </c>
      <c r="C25" s="44">
        <f>(D25*$C$23)/$D$28</f>
        <v>0.03</v>
      </c>
      <c r="D25" s="45">
        <v>5</v>
      </c>
      <c r="E25" s="38">
        <f t="shared" si="0"/>
        <v>30</v>
      </c>
    </row>
    <row r="26" spans="1:5">
      <c r="A26" s="42" t="s">
        <v>224</v>
      </c>
      <c r="B26" s="65" t="s">
        <v>225</v>
      </c>
      <c r="C26" s="44">
        <f>(D26*$C$23)/$D$28</f>
        <v>0.03</v>
      </c>
      <c r="D26" s="45">
        <v>5</v>
      </c>
      <c r="E26" s="38">
        <f t="shared" si="0"/>
        <v>30</v>
      </c>
    </row>
    <row r="27" spans="1:5">
      <c r="A27" s="42" t="s">
        <v>226</v>
      </c>
      <c r="B27" s="65" t="s">
        <v>227</v>
      </c>
      <c r="C27" s="44">
        <f>(D27*$C$23)/$D$28</f>
        <v>0.03</v>
      </c>
      <c r="D27" s="45">
        <v>5</v>
      </c>
      <c r="E27" s="38">
        <f t="shared" si="0"/>
        <v>30</v>
      </c>
    </row>
    <row r="28" spans="1:5">
      <c r="A28" s="39" t="s">
        <v>205</v>
      </c>
      <c r="B28" s="48"/>
      <c r="C28" s="36"/>
      <c r="D28" s="49">
        <f>SUM(D24:D27)</f>
        <v>20</v>
      </c>
      <c r="E28" s="47"/>
    </row>
    <row r="29" spans="1:5">
      <c r="A29" s="290" t="s">
        <v>228</v>
      </c>
      <c r="B29" s="291"/>
      <c r="C29" s="67">
        <f>E29/1000</f>
        <v>0.12</v>
      </c>
      <c r="D29" s="37"/>
      <c r="E29" s="68">
        <v>120</v>
      </c>
    </row>
    <row r="30" spans="1:5" ht="31">
      <c r="A30" s="42" t="s">
        <v>229</v>
      </c>
      <c r="B30" s="66" t="s">
        <v>230</v>
      </c>
      <c r="C30" s="44">
        <f>(D30*$C$29)/$D$35</f>
        <v>2.4E-2</v>
      </c>
      <c r="D30" s="45">
        <v>5</v>
      </c>
      <c r="E30" s="38">
        <f t="shared" si="0"/>
        <v>24</v>
      </c>
    </row>
    <row r="31" spans="1:5" ht="20.25" customHeight="1">
      <c r="A31" s="42" t="s">
        <v>231</v>
      </c>
      <c r="B31" s="66" t="s">
        <v>232</v>
      </c>
      <c r="C31" s="44">
        <f>(D31*$C$29)/$D$35</f>
        <v>2.4E-2</v>
      </c>
      <c r="D31" s="45">
        <v>5</v>
      </c>
      <c r="E31" s="38">
        <f t="shared" si="0"/>
        <v>24</v>
      </c>
    </row>
    <row r="32" spans="1:5">
      <c r="A32" s="42" t="s">
        <v>233</v>
      </c>
      <c r="B32" s="66" t="s">
        <v>234</v>
      </c>
      <c r="C32" s="44">
        <f>(D32*$C$29)/$D$35</f>
        <v>2.4E-2</v>
      </c>
      <c r="D32" s="45">
        <v>5</v>
      </c>
      <c r="E32" s="38">
        <f t="shared" si="0"/>
        <v>24</v>
      </c>
    </row>
    <row r="33" spans="1:5">
      <c r="A33" s="42" t="s">
        <v>166</v>
      </c>
      <c r="B33" s="66" t="s">
        <v>235</v>
      </c>
      <c r="C33" s="44">
        <f>(D33*$C$29)/$D$35</f>
        <v>2.4E-2</v>
      </c>
      <c r="D33" s="45">
        <v>5</v>
      </c>
      <c r="E33" s="38">
        <f t="shared" si="0"/>
        <v>24</v>
      </c>
    </row>
    <row r="34" spans="1:5">
      <c r="A34" s="42" t="s">
        <v>165</v>
      </c>
      <c r="B34" s="66" t="s">
        <v>236</v>
      </c>
      <c r="C34" s="44">
        <f>(D34*$C$29)/$D$35</f>
        <v>2.4E-2</v>
      </c>
      <c r="D34" s="45">
        <v>5</v>
      </c>
      <c r="E34" s="38">
        <f t="shared" si="0"/>
        <v>24</v>
      </c>
    </row>
    <row r="35" spans="1:5">
      <c r="A35" s="39" t="s">
        <v>205</v>
      </c>
      <c r="B35" s="19"/>
      <c r="C35" s="36"/>
      <c r="D35" s="49">
        <f>SUM(D30:D34)</f>
        <v>25</v>
      </c>
      <c r="E35" s="47"/>
    </row>
    <row r="36" spans="1:5">
      <c r="A36" s="290" t="s">
        <v>237</v>
      </c>
      <c r="B36" s="291"/>
      <c r="C36" s="67">
        <f>E36/1000</f>
        <v>0.12</v>
      </c>
      <c r="D36" s="37"/>
      <c r="E36" s="68">
        <v>120</v>
      </c>
    </row>
    <row r="37" spans="1:5">
      <c r="A37" s="42" t="s">
        <v>238</v>
      </c>
      <c r="B37" s="66" t="s">
        <v>239</v>
      </c>
      <c r="C37" s="44">
        <f>(D37*$C$36)/$D$39</f>
        <v>0.06</v>
      </c>
      <c r="D37" s="45">
        <v>5</v>
      </c>
      <c r="E37" s="50">
        <f t="shared" ref="E37" si="1">C37*5*200</f>
        <v>60</v>
      </c>
    </row>
    <row r="38" spans="1:5" ht="31">
      <c r="A38" s="42" t="s">
        <v>240</v>
      </c>
      <c r="B38" s="66" t="s">
        <v>241</v>
      </c>
      <c r="C38" s="44">
        <f>(D38*$C$36)/$D$39</f>
        <v>0.06</v>
      </c>
      <c r="D38" s="45">
        <v>5</v>
      </c>
      <c r="E38" s="50">
        <f t="shared" si="0"/>
        <v>60</v>
      </c>
    </row>
    <row r="39" spans="1:5">
      <c r="A39" s="39" t="s">
        <v>205</v>
      </c>
      <c r="B39" s="19"/>
      <c r="C39" s="33"/>
      <c r="D39" s="64">
        <f>SUM(D37:D38)</f>
        <v>10</v>
      </c>
      <c r="E39" s="47"/>
    </row>
  </sheetData>
  <mergeCells count="12">
    <mergeCell ref="A36:B36"/>
    <mergeCell ref="C3:C4"/>
    <mergeCell ref="D3:D4"/>
    <mergeCell ref="E3:E4"/>
    <mergeCell ref="A1:E1"/>
    <mergeCell ref="A3:A4"/>
    <mergeCell ref="B3:B4"/>
    <mergeCell ref="A13:B13"/>
    <mergeCell ref="A8:B8"/>
    <mergeCell ref="A17:B17"/>
    <mergeCell ref="A23:B23"/>
    <mergeCell ref="A29:B29"/>
  </mergeCells>
  <dataValidations count="1">
    <dataValidation allowBlank="1" showErrorMessage="1" errorTitle="Invalid Entry" error="Please enter a whole number from 1 to 5. See the Workbook Instructions for the definitions." sqref="C5:C6" xr:uid="{00000000-0002-0000-0A00-00000000000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27B"/>
  </sheetPr>
  <dimension ref="A1:H14"/>
  <sheetViews>
    <sheetView showGridLines="0" zoomScale="85" zoomScaleNormal="85" workbookViewId="0">
      <selection activeCell="C16" sqref="C16"/>
    </sheetView>
  </sheetViews>
  <sheetFormatPr defaultColWidth="8.796875" defaultRowHeight="15.5"/>
  <cols>
    <col min="1" max="1" width="46.296875" style="23" customWidth="1"/>
    <col min="2" max="2" width="13.796875" style="23" customWidth="1"/>
    <col min="3" max="3" width="15.296875" style="23" bestFit="1" customWidth="1"/>
    <col min="4" max="4" width="13" style="23" bestFit="1" customWidth="1"/>
    <col min="5" max="5" width="13" style="23" customWidth="1"/>
    <col min="6" max="6" width="15.296875" style="23" bestFit="1" customWidth="1"/>
    <col min="7" max="7" width="15.3984375" style="23" customWidth="1"/>
    <col min="8" max="16384" width="8.796875" style="23"/>
  </cols>
  <sheetData>
    <row r="1" spans="1:8" s="21" customFormat="1" ht="21">
      <c r="A1" s="94" t="s">
        <v>7</v>
      </c>
      <c r="B1" s="20"/>
      <c r="C1" s="20"/>
      <c r="D1" s="20"/>
      <c r="E1" s="20"/>
      <c r="F1" s="20"/>
      <c r="G1" s="20"/>
    </row>
    <row r="2" spans="1:8" s="21" customFormat="1">
      <c r="B2" s="22"/>
      <c r="C2" s="22"/>
      <c r="D2" s="22"/>
      <c r="E2" s="22"/>
      <c r="F2" s="22"/>
    </row>
    <row r="3" spans="1:8" ht="31">
      <c r="A3" s="102" t="s">
        <v>8</v>
      </c>
      <c r="B3" s="118" t="s">
        <v>9</v>
      </c>
      <c r="C3" s="71" t="s">
        <v>10</v>
      </c>
      <c r="D3" s="71" t="s">
        <v>11</v>
      </c>
      <c r="E3" s="71" t="s">
        <v>12</v>
      </c>
      <c r="F3" s="71" t="s">
        <v>13</v>
      </c>
      <c r="G3" s="71" t="s">
        <v>14</v>
      </c>
    </row>
    <row r="4" spans="1:8" s="85" customFormat="1" ht="30" customHeight="1">
      <c r="A4" s="84" t="s">
        <v>15</v>
      </c>
      <c r="B4" s="121">
        <v>100</v>
      </c>
      <c r="C4" s="98">
        <f>'Proposal 1 '!K10</f>
        <v>60</v>
      </c>
      <c r="D4" s="98">
        <f>'Proposal 2 '!K10</f>
        <v>0</v>
      </c>
      <c r="E4" s="98">
        <f>'Proposal 3 '!K10</f>
        <v>0</v>
      </c>
      <c r="F4" s="98">
        <f>'Proposal 4 '!K10</f>
        <v>0</v>
      </c>
      <c r="G4" s="98">
        <f>'Proposal 5 '!K10</f>
        <v>0</v>
      </c>
      <c r="H4" s="93"/>
    </row>
    <row r="5" spans="1:8" s="85" customFormat="1" ht="30" customHeight="1">
      <c r="A5" s="86" t="s">
        <v>16</v>
      </c>
      <c r="B5" s="121">
        <v>100</v>
      </c>
      <c r="C5" s="98">
        <f>'Proposal 1 '!K15</f>
        <v>48</v>
      </c>
      <c r="D5" s="98">
        <f>'Proposal 2 '!K15</f>
        <v>0</v>
      </c>
      <c r="E5" s="98">
        <f>'Proposal 3 '!K15</f>
        <v>0</v>
      </c>
      <c r="F5" s="98">
        <f>'Proposal 4 '!K15</f>
        <v>0</v>
      </c>
      <c r="G5" s="98">
        <f>'Proposal 5 '!K15</f>
        <v>0</v>
      </c>
    </row>
    <row r="6" spans="1:8" s="85" customFormat="1" ht="30" customHeight="1">
      <c r="A6" s="86" t="s">
        <v>17</v>
      </c>
      <c r="B6" s="121">
        <v>450</v>
      </c>
      <c r="C6" s="98">
        <f>'Proposal 1 '!K47</f>
        <v>342</v>
      </c>
      <c r="D6" s="98">
        <f>'Proposal 2 '!K47</f>
        <v>0</v>
      </c>
      <c r="E6" s="98">
        <f>'Proposal 3 '!K47</f>
        <v>0</v>
      </c>
      <c r="F6" s="98">
        <f>'Proposal 4 '!K47</f>
        <v>0</v>
      </c>
      <c r="G6" s="98">
        <f>'Proposal 5 '!K47</f>
        <v>0</v>
      </c>
    </row>
    <row r="7" spans="1:8" s="85" customFormat="1" ht="30" customHeight="1">
      <c r="A7" s="86" t="s">
        <v>18</v>
      </c>
      <c r="B7" s="121">
        <v>100</v>
      </c>
      <c r="C7" s="98">
        <f>'Proposal 1 '!K50</f>
        <v>80</v>
      </c>
      <c r="D7" s="98">
        <f>'Proposal 2 '!K50</f>
        <v>0</v>
      </c>
      <c r="E7" s="98">
        <f>'Proposal 3 '!K50</f>
        <v>0</v>
      </c>
      <c r="F7" s="98">
        <f>'Proposal 4 '!K50</f>
        <v>0</v>
      </c>
      <c r="G7" s="98">
        <f>'Proposal 5 '!K50</f>
        <v>0</v>
      </c>
    </row>
    <row r="8" spans="1:8" s="85" customFormat="1" ht="30" customHeight="1">
      <c r="A8" s="86" t="s">
        <v>19</v>
      </c>
      <c r="B8" s="121">
        <v>300</v>
      </c>
      <c r="C8" s="98">
        <f>'Cost Proposal'!D3</f>
        <v>300</v>
      </c>
      <c r="D8" s="98" t="e">
        <f>'Cost Proposal'!#REF!</f>
        <v>#REF!</v>
      </c>
      <c r="E8" s="98" t="e">
        <f>'Cost Proposal'!#REF!</f>
        <v>#REF!</v>
      </c>
      <c r="F8" s="98" t="e">
        <f>'Cost Proposal'!#REF!</f>
        <v>#REF!</v>
      </c>
      <c r="G8" s="98" t="e">
        <f>'Cost Proposal'!#REF!</f>
        <v>#REF!</v>
      </c>
    </row>
    <row r="9" spans="1:8" s="85" customFormat="1" ht="30" customHeight="1">
      <c r="A9" s="86" t="s">
        <v>20</v>
      </c>
      <c r="B9" s="121">
        <v>50</v>
      </c>
      <c r="C9" s="98">
        <f>'Proposal 1 '!K57</f>
        <v>38</v>
      </c>
      <c r="D9" s="98">
        <f>'Proposal 2 '!K57</f>
        <v>0</v>
      </c>
      <c r="E9" s="98">
        <f>'Proposal 3 '!K57</f>
        <v>0</v>
      </c>
      <c r="F9" s="98">
        <f>'Proposal 4 '!K57</f>
        <v>0</v>
      </c>
      <c r="G9" s="98">
        <f>'Proposal 5 '!K57</f>
        <v>0</v>
      </c>
    </row>
    <row r="10" spans="1:8" ht="13.4" customHeight="1">
      <c r="A10" s="24"/>
      <c r="B10" s="87"/>
      <c r="C10" s="87"/>
      <c r="D10" s="87"/>
      <c r="E10" s="87"/>
      <c r="F10" s="87"/>
      <c r="G10" s="87"/>
    </row>
    <row r="11" spans="1:8" ht="25.4" customHeight="1">
      <c r="A11" s="88" t="s">
        <v>21</v>
      </c>
      <c r="B11" s="99">
        <f t="shared" ref="B11:G11" si="0">SUM(B4:B9)</f>
        <v>1100</v>
      </c>
      <c r="C11" s="99">
        <f t="shared" si="0"/>
        <v>868</v>
      </c>
      <c r="D11" s="99" t="e">
        <f t="shared" si="0"/>
        <v>#REF!</v>
      </c>
      <c r="E11" s="99" t="e">
        <f t="shared" si="0"/>
        <v>#REF!</v>
      </c>
      <c r="F11" s="99" t="e">
        <f t="shared" si="0"/>
        <v>#REF!</v>
      </c>
      <c r="G11" s="99" t="e">
        <f t="shared" si="0"/>
        <v>#REF!</v>
      </c>
    </row>
    <row r="14" spans="1:8">
      <c r="C14" s="25"/>
      <c r="F14" s="25"/>
    </row>
  </sheetData>
  <sheetProtection selectLockedCells="1"/>
  <pageMargins left="0.5" right="0.5" top="0.5" bottom="0.5" header="0.25" footer="0.25"/>
  <pageSetup scale="86" orientation="landscape" horizontalDpi="4294967293" r:id="rId1"/>
  <headerFooter alignWithMargins="0">
    <oddFooter>&amp;L&amp;"Arial,Regular"&amp;A&amp;C&amp;"Arial,Regular"Page &amp;P&amp;R&amp;"Arial,Regular"&amp;F</oddFooter>
  </headerFooter>
  <ignoredErrors>
    <ignoredError sqref="J4:XFD4"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C001B"/>
    <pageSetUpPr fitToPage="1"/>
  </sheetPr>
  <dimension ref="A1:AH61"/>
  <sheetViews>
    <sheetView topLeftCell="A51" zoomScale="70" zoomScaleNormal="70" workbookViewId="0">
      <selection activeCell="R12" sqref="R12"/>
    </sheetView>
  </sheetViews>
  <sheetFormatPr defaultColWidth="8.796875" defaultRowHeight="12.75" customHeight="1"/>
  <cols>
    <col min="1" max="1" width="84.69921875" style="113" customWidth="1"/>
    <col min="2" max="3" width="13.296875" style="113" customWidth="1"/>
    <col min="4" max="4" width="31.296875" style="113" customWidth="1"/>
    <col min="5" max="6" width="12.796875" style="113" hidden="1" customWidth="1"/>
    <col min="7" max="7" width="31.296875" style="113" hidden="1" customWidth="1"/>
    <col min="8" max="9" width="12.796875" style="113" hidden="1" customWidth="1"/>
    <col min="10" max="10" width="31.296875" style="113" hidden="1" customWidth="1"/>
    <col min="11" max="12" width="12.796875" style="113" hidden="1" customWidth="1"/>
    <col min="13" max="13" width="31.296875" style="113" hidden="1" customWidth="1"/>
    <col min="14" max="15" width="12.796875" style="113" hidden="1" customWidth="1"/>
    <col min="16" max="16" width="31.296875" style="113" hidden="1" customWidth="1"/>
    <col min="17" max="19" width="8.796875" style="113"/>
    <col min="20" max="34" width="0" style="113" hidden="1" customWidth="1"/>
    <col min="35" max="16384" width="8.796875" style="113"/>
  </cols>
  <sheetData>
    <row r="1" spans="1:34" ht="21" customHeight="1">
      <c r="A1" s="265" t="s">
        <v>22</v>
      </c>
      <c r="B1" s="270" t="s">
        <v>23</v>
      </c>
      <c r="C1" s="271"/>
      <c r="D1" s="271"/>
      <c r="E1" s="271"/>
      <c r="F1" s="271"/>
      <c r="G1" s="271"/>
      <c r="H1" s="271"/>
      <c r="I1" s="271"/>
      <c r="J1" s="271"/>
      <c r="K1" s="271"/>
      <c r="L1" s="271"/>
      <c r="M1" s="271"/>
      <c r="N1" s="271"/>
      <c r="O1" s="271"/>
      <c r="P1" s="271"/>
      <c r="T1" s="257" t="s">
        <v>24</v>
      </c>
      <c r="U1" s="258"/>
      <c r="V1" s="258"/>
      <c r="W1" s="258"/>
      <c r="X1" s="258"/>
      <c r="Y1" s="258"/>
      <c r="Z1" s="258"/>
      <c r="AA1" s="258"/>
      <c r="AB1" s="258"/>
      <c r="AC1" s="258"/>
      <c r="AD1" s="258"/>
      <c r="AE1" s="258"/>
      <c r="AF1" s="258"/>
      <c r="AG1" s="258"/>
      <c r="AH1" s="259"/>
    </row>
    <row r="2" spans="1:34" ht="21.75" customHeight="1">
      <c r="A2" s="265"/>
      <c r="B2" s="261" t="s">
        <v>25</v>
      </c>
      <c r="C2" s="261"/>
      <c r="D2" s="261"/>
      <c r="E2" s="262" t="s">
        <v>26</v>
      </c>
      <c r="F2" s="262"/>
      <c r="G2" s="262"/>
      <c r="H2" s="263" t="s">
        <v>27</v>
      </c>
      <c r="I2" s="263"/>
      <c r="J2" s="263"/>
      <c r="K2" s="260" t="s">
        <v>28</v>
      </c>
      <c r="L2" s="260"/>
      <c r="M2" s="260"/>
      <c r="N2" s="264" t="s">
        <v>29</v>
      </c>
      <c r="O2" s="264"/>
      <c r="P2" s="264"/>
      <c r="T2" s="261" t="s">
        <v>10</v>
      </c>
      <c r="U2" s="261"/>
      <c r="V2" s="261"/>
      <c r="W2" s="262" t="s">
        <v>11</v>
      </c>
      <c r="X2" s="262"/>
      <c r="Y2" s="262"/>
      <c r="Z2" s="263" t="s">
        <v>12</v>
      </c>
      <c r="AA2" s="263"/>
      <c r="AB2" s="263"/>
      <c r="AC2" s="260" t="s">
        <v>13</v>
      </c>
      <c r="AD2" s="260"/>
      <c r="AE2" s="260"/>
      <c r="AF2" s="254" t="s">
        <v>14</v>
      </c>
      <c r="AG2" s="255"/>
      <c r="AH2" s="256"/>
    </row>
    <row r="3" spans="1:34" ht="42">
      <c r="A3" s="265"/>
      <c r="B3" s="114" t="s">
        <v>30</v>
      </c>
      <c r="C3" s="114" t="s">
        <v>31</v>
      </c>
      <c r="D3" s="114" t="s">
        <v>32</v>
      </c>
      <c r="E3" s="114" t="s">
        <v>30</v>
      </c>
      <c r="F3" s="114" t="s">
        <v>31</v>
      </c>
      <c r="G3" s="114" t="s">
        <v>32</v>
      </c>
      <c r="H3" s="114" t="s">
        <v>30</v>
      </c>
      <c r="I3" s="114" t="s">
        <v>31</v>
      </c>
      <c r="J3" s="114" t="s">
        <v>32</v>
      </c>
      <c r="K3" s="114" t="s">
        <v>30</v>
      </c>
      <c r="L3" s="114" t="s">
        <v>31</v>
      </c>
      <c r="M3" s="114" t="s">
        <v>32</v>
      </c>
      <c r="N3" s="114" t="s">
        <v>30</v>
      </c>
      <c r="O3" s="114" t="s">
        <v>31</v>
      </c>
      <c r="P3" s="114" t="s">
        <v>32</v>
      </c>
      <c r="W3" s="117"/>
      <c r="X3" s="117"/>
      <c r="Y3" s="117"/>
      <c r="Z3" s="117"/>
      <c r="AA3" s="117"/>
      <c r="AB3" s="117"/>
      <c r="AC3" s="117"/>
      <c r="AD3" s="117"/>
    </row>
    <row r="4" spans="1:34" ht="28">
      <c r="A4" s="123" t="s">
        <v>33</v>
      </c>
      <c r="B4" s="115" t="s">
        <v>182</v>
      </c>
      <c r="C4" s="116"/>
      <c r="D4" s="116"/>
      <c r="E4" s="115"/>
      <c r="F4" s="116"/>
      <c r="G4" s="116"/>
      <c r="H4" s="115"/>
      <c r="I4" s="116"/>
      <c r="J4" s="116"/>
      <c r="K4" s="115"/>
      <c r="L4" s="116"/>
      <c r="M4" s="116"/>
      <c r="N4" s="115"/>
      <c r="O4" s="116"/>
      <c r="P4" s="116"/>
      <c r="W4" s="117"/>
      <c r="X4" s="117"/>
      <c r="Y4" s="117"/>
      <c r="Z4" s="117"/>
      <c r="AA4" s="117"/>
      <c r="AB4" s="117"/>
      <c r="AC4" s="117"/>
      <c r="AD4" s="117"/>
    </row>
    <row r="5" spans="1:34" ht="43.5" customHeight="1">
      <c r="A5" s="123" t="s">
        <v>34</v>
      </c>
      <c r="B5" s="115" t="s">
        <v>182</v>
      </c>
      <c r="C5" s="116"/>
      <c r="D5" s="116"/>
      <c r="E5" s="115"/>
      <c r="F5" s="116"/>
      <c r="G5" s="116"/>
      <c r="H5" s="115"/>
      <c r="I5" s="116"/>
      <c r="J5" s="116"/>
      <c r="K5" s="115"/>
      <c r="L5" s="116"/>
      <c r="M5" s="116"/>
      <c r="N5" s="115"/>
      <c r="O5" s="116"/>
      <c r="P5" s="116"/>
      <c r="W5" s="117"/>
      <c r="X5" s="117"/>
      <c r="Y5" s="117"/>
      <c r="Z5" s="117"/>
      <c r="AA5" s="117"/>
      <c r="AB5" s="117"/>
      <c r="AC5" s="117"/>
      <c r="AD5" s="117"/>
    </row>
    <row r="6" spans="1:34" ht="30.75" customHeight="1">
      <c r="A6" s="123" t="s">
        <v>35</v>
      </c>
      <c r="B6" s="115" t="s">
        <v>182</v>
      </c>
      <c r="C6" s="116"/>
      <c r="D6" s="116"/>
      <c r="E6" s="115"/>
      <c r="F6" s="116"/>
      <c r="G6" s="116"/>
      <c r="H6" s="115"/>
      <c r="I6" s="116"/>
      <c r="J6" s="116"/>
      <c r="K6" s="115"/>
      <c r="L6" s="116"/>
      <c r="M6" s="116"/>
      <c r="N6" s="115"/>
      <c r="O6" s="116"/>
      <c r="P6" s="116"/>
      <c r="W6" s="117"/>
      <c r="X6" s="117"/>
      <c r="Y6" s="117"/>
      <c r="Z6" s="117"/>
      <c r="AA6" s="117"/>
      <c r="AB6" s="117"/>
      <c r="AC6" s="117"/>
      <c r="AD6" s="117"/>
    </row>
    <row r="7" spans="1:34" ht="70">
      <c r="A7" s="123" t="s">
        <v>36</v>
      </c>
      <c r="B7" s="115" t="s">
        <v>182</v>
      </c>
      <c r="C7" s="116"/>
      <c r="D7" s="116"/>
      <c r="E7" s="115"/>
      <c r="F7" s="116"/>
      <c r="G7" s="116"/>
      <c r="H7" s="115"/>
      <c r="I7" s="116"/>
      <c r="J7" s="116"/>
      <c r="K7" s="115"/>
      <c r="L7" s="116"/>
      <c r="M7" s="116"/>
      <c r="N7" s="115"/>
      <c r="O7" s="116"/>
      <c r="P7" s="116"/>
      <c r="W7" s="117"/>
      <c r="X7" s="117"/>
      <c r="Y7" s="117"/>
      <c r="Z7" s="117"/>
      <c r="AA7" s="117"/>
      <c r="AB7" s="117"/>
      <c r="AC7" s="117"/>
      <c r="AD7" s="117"/>
    </row>
    <row r="8" spans="1:34" ht="13">
      <c r="A8" s="117"/>
      <c r="B8" s="117" t="str">
        <f>IF(COUNTIF(B$4:B$7,"No")&gt;0,"FAIL",IF(COUNTIF(B$4:B$7,"Not Assessed")&gt;0,"TBD","PASS"))</f>
        <v>PASS</v>
      </c>
      <c r="C8" s="117"/>
      <c r="D8" s="117"/>
      <c r="E8" s="117" t="str">
        <f>IF(COUNTIF(E$4:E$7,"No")&gt;0,"FAIL",IF(COUNTIF(E$4:E$7,"Not Assessed")&gt;0,"TBD","PASS"))</f>
        <v>PASS</v>
      </c>
      <c r="F8" s="117"/>
      <c r="G8" s="117"/>
      <c r="H8" s="117" t="str">
        <f>IF(COUNTIF(H$4:H$7,"No")&gt;0,"FAIL",IF(COUNTIF(H$4:H$7,"Not Assessed")&gt;0,"TBD","PASS"))</f>
        <v>PASS</v>
      </c>
      <c r="I8" s="117"/>
      <c r="J8" s="117"/>
      <c r="K8" s="117" t="str">
        <f>IF(COUNTIF(K$4:K$7,"No")&gt;0,"FAIL",IF(COUNTIF(K$4:K$7,"Not Assessed")&gt;0,"TBD","PASS"))</f>
        <v>PASS</v>
      </c>
      <c r="L8" s="117"/>
      <c r="M8" s="117"/>
      <c r="N8" s="117" t="str">
        <f>IF(COUNTIF(N$4:N$7,"No")&gt;0,"FAIL",IF(COUNTIF(N$4:N$7,"Not Assessed")&gt;0,"TBD","PASS"))</f>
        <v>PASS</v>
      </c>
      <c r="O8" s="117"/>
      <c r="P8" s="117"/>
      <c r="W8" s="117"/>
      <c r="X8" s="117"/>
      <c r="Y8" s="117"/>
      <c r="Z8" s="117"/>
      <c r="AA8" s="117"/>
      <c r="AB8" s="117"/>
      <c r="AC8" s="117"/>
      <c r="AD8" s="117"/>
    </row>
    <row r="9" spans="1:34" ht="26.9" customHeight="1">
      <c r="A9" s="266" t="s">
        <v>37</v>
      </c>
      <c r="B9" s="261" t="s">
        <v>10</v>
      </c>
      <c r="C9" s="261"/>
      <c r="D9" s="261"/>
      <c r="E9" s="262" t="s">
        <v>11</v>
      </c>
      <c r="F9" s="262"/>
      <c r="G9" s="262"/>
      <c r="H9" s="263" t="s">
        <v>12</v>
      </c>
      <c r="I9" s="263"/>
      <c r="J9" s="263"/>
      <c r="K9" s="260" t="s">
        <v>13</v>
      </c>
      <c r="L9" s="260"/>
      <c r="M9" s="260"/>
      <c r="N9" s="264" t="s">
        <v>29</v>
      </c>
      <c r="O9" s="264"/>
      <c r="P9" s="264"/>
    </row>
    <row r="10" spans="1:34" ht="42">
      <c r="A10" s="267"/>
      <c r="B10" s="114" t="s">
        <v>30</v>
      </c>
      <c r="C10" s="114" t="s">
        <v>31</v>
      </c>
      <c r="D10" s="114" t="s">
        <v>32</v>
      </c>
      <c r="E10" s="114" t="s">
        <v>30</v>
      </c>
      <c r="F10" s="114" t="s">
        <v>31</v>
      </c>
      <c r="G10" s="114" t="s">
        <v>32</v>
      </c>
      <c r="H10" s="114" t="s">
        <v>30</v>
      </c>
      <c r="I10" s="114" t="s">
        <v>31</v>
      </c>
      <c r="J10" s="114" t="s">
        <v>32</v>
      </c>
      <c r="K10" s="114" t="s">
        <v>30</v>
      </c>
      <c r="L10" s="114" t="s">
        <v>31</v>
      </c>
      <c r="M10" s="114" t="s">
        <v>32</v>
      </c>
      <c r="N10" s="114" t="s">
        <v>30</v>
      </c>
      <c r="O10" s="114" t="s">
        <v>31</v>
      </c>
      <c r="P10" s="114" t="s">
        <v>32</v>
      </c>
    </row>
    <row r="11" spans="1:34" ht="42">
      <c r="A11" s="122" t="s">
        <v>38</v>
      </c>
      <c r="B11" s="115" t="s">
        <v>182</v>
      </c>
      <c r="C11" s="116"/>
      <c r="D11" s="116"/>
      <c r="E11" s="115"/>
      <c r="F11" s="116"/>
      <c r="G11" s="116"/>
      <c r="H11" s="115"/>
      <c r="I11" s="116"/>
      <c r="J11" s="116"/>
      <c r="K11" s="115"/>
      <c r="L11" s="116"/>
      <c r="M11" s="116"/>
      <c r="N11" s="115"/>
      <c r="O11" s="116"/>
      <c r="P11" s="116"/>
    </row>
    <row r="12" spans="1:34" ht="70">
      <c r="A12" s="122" t="s">
        <v>39</v>
      </c>
      <c r="B12" s="115" t="s">
        <v>182</v>
      </c>
      <c r="C12" s="116"/>
      <c r="D12" s="116"/>
      <c r="E12" s="115"/>
      <c r="F12" s="116"/>
      <c r="G12" s="116"/>
      <c r="H12" s="115"/>
      <c r="I12" s="116"/>
      <c r="J12" s="116"/>
      <c r="K12" s="115"/>
      <c r="L12" s="116"/>
      <c r="M12" s="116"/>
      <c r="N12" s="115"/>
      <c r="O12" s="116"/>
      <c r="P12" s="116"/>
    </row>
    <row r="13" spans="1:34" ht="42">
      <c r="A13" s="122" t="s">
        <v>40</v>
      </c>
      <c r="B13" s="115" t="s">
        <v>182</v>
      </c>
      <c r="C13" s="116"/>
      <c r="D13" s="116"/>
      <c r="E13" s="115"/>
      <c r="F13" s="116"/>
      <c r="G13" s="116"/>
      <c r="H13" s="115"/>
      <c r="I13" s="116"/>
      <c r="J13" s="116"/>
      <c r="K13" s="115"/>
      <c r="L13" s="116"/>
      <c r="M13" s="116"/>
      <c r="N13" s="115"/>
      <c r="O13" s="116"/>
      <c r="P13" s="116"/>
    </row>
    <row r="14" spans="1:34" ht="73.5" customHeight="1">
      <c r="A14" s="122" t="s">
        <v>41</v>
      </c>
      <c r="B14" s="115" t="s">
        <v>182</v>
      </c>
      <c r="C14" s="116"/>
      <c r="D14" s="116"/>
      <c r="E14" s="115"/>
      <c r="F14" s="116"/>
      <c r="G14" s="116"/>
      <c r="H14" s="115"/>
      <c r="I14" s="116"/>
      <c r="J14" s="116"/>
      <c r="K14" s="115"/>
      <c r="L14" s="116"/>
      <c r="M14" s="116"/>
      <c r="N14" s="115"/>
      <c r="O14" s="116"/>
      <c r="P14" s="116"/>
    </row>
    <row r="15" spans="1:34" ht="74.25" customHeight="1">
      <c r="A15" s="137" t="s">
        <v>42</v>
      </c>
      <c r="B15" s="115" t="s">
        <v>182</v>
      </c>
      <c r="C15" s="116"/>
      <c r="D15" s="116"/>
      <c r="E15" s="115"/>
      <c r="F15" s="116"/>
      <c r="G15" s="116"/>
      <c r="H15" s="115"/>
      <c r="I15" s="116"/>
      <c r="J15" s="116"/>
      <c r="K15" s="115"/>
      <c r="L15" s="116"/>
      <c r="M15" s="116"/>
      <c r="N15" s="115"/>
      <c r="O15" s="116"/>
      <c r="P15" s="116"/>
    </row>
    <row r="16" spans="1:34" ht="28">
      <c r="A16" s="122" t="s">
        <v>43</v>
      </c>
      <c r="B16" s="115" t="s">
        <v>182</v>
      </c>
      <c r="C16" s="116"/>
      <c r="D16" s="116"/>
      <c r="E16" s="115"/>
      <c r="F16" s="116"/>
      <c r="G16" s="116"/>
      <c r="H16" s="115"/>
      <c r="I16" s="116"/>
      <c r="J16" s="116"/>
      <c r="K16" s="115"/>
      <c r="L16" s="116"/>
      <c r="M16" s="116"/>
      <c r="N16" s="115"/>
      <c r="O16" s="116"/>
      <c r="P16" s="116"/>
    </row>
    <row r="17" spans="1:16" ht="87.75" customHeight="1">
      <c r="A17" s="122" t="s">
        <v>44</v>
      </c>
      <c r="B17" s="115" t="s">
        <v>182</v>
      </c>
      <c r="C17" s="116"/>
      <c r="D17" s="116"/>
      <c r="E17" s="115"/>
      <c r="F17" s="116"/>
      <c r="G17" s="116"/>
      <c r="H17" s="115"/>
      <c r="I17" s="116"/>
      <c r="J17" s="116"/>
      <c r="K17" s="115"/>
      <c r="L17" s="116"/>
      <c r="M17" s="116"/>
      <c r="N17" s="115"/>
      <c r="O17" s="116"/>
      <c r="P17" s="116"/>
    </row>
    <row r="18" spans="1:16" ht="43.5" customHeight="1">
      <c r="A18" s="196" t="s">
        <v>45</v>
      </c>
      <c r="B18" s="115" t="s">
        <v>182</v>
      </c>
      <c r="C18" s="116"/>
      <c r="D18" s="116"/>
      <c r="E18" s="115"/>
      <c r="F18" s="116"/>
      <c r="G18" s="116"/>
      <c r="H18" s="115"/>
      <c r="I18" s="116"/>
      <c r="J18" s="116"/>
      <c r="K18" s="115"/>
      <c r="L18" s="116"/>
      <c r="M18" s="116"/>
      <c r="N18" s="115"/>
      <c r="O18" s="116"/>
      <c r="P18" s="116"/>
    </row>
    <row r="19" spans="1:16" ht="28">
      <c r="A19" s="138" t="s">
        <v>46</v>
      </c>
      <c r="B19" s="115" t="s">
        <v>182</v>
      </c>
      <c r="C19" s="116"/>
      <c r="D19" s="116"/>
      <c r="E19" s="115"/>
      <c r="F19" s="116"/>
      <c r="G19" s="116"/>
      <c r="H19" s="115"/>
      <c r="I19" s="116"/>
      <c r="J19" s="116"/>
      <c r="K19" s="115"/>
      <c r="L19" s="116"/>
      <c r="M19" s="116"/>
      <c r="N19" s="115"/>
      <c r="O19" s="116"/>
      <c r="P19" s="116"/>
    </row>
    <row r="20" spans="1:16" ht="42" customHeight="1">
      <c r="A20" s="139" t="s">
        <v>47</v>
      </c>
      <c r="B20" s="115" t="s">
        <v>182</v>
      </c>
      <c r="C20" s="116"/>
      <c r="D20" s="116"/>
      <c r="E20" s="115"/>
      <c r="F20" s="116"/>
      <c r="G20" s="116"/>
      <c r="H20" s="115"/>
      <c r="I20" s="116"/>
      <c r="J20" s="116"/>
      <c r="K20" s="115"/>
      <c r="L20" s="116"/>
      <c r="M20" s="116"/>
      <c r="N20" s="115"/>
      <c r="O20" s="116"/>
      <c r="P20" s="116"/>
    </row>
    <row r="21" spans="1:16" ht="56">
      <c r="A21" s="140" t="s">
        <v>48</v>
      </c>
      <c r="B21" s="115" t="s">
        <v>182</v>
      </c>
      <c r="C21" s="116"/>
      <c r="D21" s="116"/>
      <c r="E21" s="115"/>
      <c r="F21" s="116"/>
      <c r="G21" s="116"/>
      <c r="H21" s="115"/>
      <c r="I21" s="116"/>
      <c r="J21" s="116"/>
      <c r="K21" s="115"/>
      <c r="L21" s="116"/>
      <c r="M21" s="116"/>
      <c r="N21" s="115"/>
      <c r="O21" s="116"/>
      <c r="P21" s="116"/>
    </row>
    <row r="22" spans="1:16" ht="28">
      <c r="A22" s="140" t="s">
        <v>49</v>
      </c>
      <c r="B22" s="115" t="s">
        <v>182</v>
      </c>
      <c r="C22" s="116"/>
      <c r="D22" s="116"/>
      <c r="E22" s="115"/>
      <c r="F22" s="116"/>
      <c r="G22" s="116"/>
      <c r="H22" s="115"/>
      <c r="I22" s="116"/>
      <c r="J22" s="116"/>
      <c r="K22" s="115"/>
      <c r="L22" s="116"/>
      <c r="M22" s="116"/>
      <c r="N22" s="115"/>
      <c r="O22" s="116"/>
      <c r="P22" s="116"/>
    </row>
    <row r="23" spans="1:16" ht="28">
      <c r="A23" s="141" t="s">
        <v>50</v>
      </c>
      <c r="B23" s="115" t="s">
        <v>182</v>
      </c>
      <c r="C23" s="116"/>
      <c r="D23" s="116"/>
      <c r="E23" s="115"/>
      <c r="F23" s="116"/>
      <c r="G23" s="116"/>
      <c r="H23" s="115"/>
      <c r="I23" s="116"/>
      <c r="J23" s="116"/>
      <c r="K23" s="115"/>
      <c r="L23" s="116"/>
      <c r="M23" s="116"/>
      <c r="N23" s="115"/>
      <c r="O23" s="116"/>
      <c r="P23" s="116"/>
    </row>
    <row r="24" spans="1:16" ht="28">
      <c r="A24" s="142" t="s">
        <v>51</v>
      </c>
      <c r="B24" s="115" t="s">
        <v>182</v>
      </c>
      <c r="C24" s="116"/>
      <c r="D24" s="116"/>
      <c r="E24" s="115"/>
      <c r="F24" s="116"/>
      <c r="G24" s="116"/>
      <c r="H24" s="115"/>
      <c r="I24" s="116"/>
      <c r="J24" s="116"/>
      <c r="K24" s="115"/>
      <c r="L24" s="116"/>
      <c r="M24" s="116"/>
      <c r="N24" s="115"/>
      <c r="O24" s="116"/>
      <c r="P24" s="116"/>
    </row>
    <row r="25" spans="1:16" ht="280">
      <c r="A25" s="142" t="s">
        <v>52</v>
      </c>
      <c r="B25" s="115" t="s">
        <v>182</v>
      </c>
      <c r="C25" s="116"/>
      <c r="D25" s="116"/>
      <c r="E25" s="115"/>
      <c r="F25" s="116"/>
      <c r="G25" s="116"/>
      <c r="H25" s="115"/>
      <c r="I25" s="116"/>
      <c r="J25" s="116"/>
      <c r="K25" s="115"/>
      <c r="L25" s="116"/>
      <c r="M25" s="116"/>
      <c r="N25" s="115"/>
      <c r="O25" s="116"/>
      <c r="P25" s="116"/>
    </row>
    <row r="26" spans="1:16" ht="42">
      <c r="A26" s="142" t="s">
        <v>53</v>
      </c>
      <c r="B26" s="115" t="s">
        <v>182</v>
      </c>
      <c r="C26" s="116"/>
      <c r="D26" s="116"/>
      <c r="E26" s="115"/>
      <c r="F26" s="116"/>
      <c r="G26" s="116"/>
      <c r="H26" s="115"/>
      <c r="I26" s="116"/>
      <c r="J26" s="116"/>
      <c r="K26" s="115"/>
      <c r="L26" s="116"/>
      <c r="M26" s="116"/>
      <c r="N26" s="115"/>
      <c r="O26" s="116"/>
      <c r="P26" s="116"/>
    </row>
    <row r="27" spans="1:16" customFormat="1" ht="13">
      <c r="B27" s="117" t="str">
        <f>IF(COUNTIF(B$11:B$26,"No")&gt;0,"FAIL",IF(COUNTIF(B$11:B$26,"Not Assessed")&gt;0,"TBD","PASS"))</f>
        <v>PASS</v>
      </c>
      <c r="E27" s="117" t="str">
        <f>IF(COUNTIF(E$11:E$26,"No")&gt;0,"FAIL",IF(COUNTIF(E$11:E$26,"Not Assessed")&gt;0,"TBD","PASS"))</f>
        <v>PASS</v>
      </c>
      <c r="H27" s="117" t="str">
        <f>IF(COUNTIF(H$11:H$26,"No")&gt;0,"FAIL",IF(COUNTIF(H$11:H$26,"Not Assessed")&gt;0,"TBD","PASS"))</f>
        <v>PASS</v>
      </c>
      <c r="K27" s="117" t="str">
        <f>IF(COUNTIF(K$11:K$26,"No")&gt;0,"FAIL",IF(COUNTIF(K$11:K$26,"Not Assessed")&gt;0,"TBD","PASS"))</f>
        <v>PASS</v>
      </c>
      <c r="N27" s="117" t="str">
        <f>IF(COUNTIF(N$11:N$26,"No")&gt;0,"FAIL",IF(COUNTIF(N$11:N$26,"Not Assessed")&gt;0,"TBD","PASS"))</f>
        <v>PASS</v>
      </c>
    </row>
    <row r="28" spans="1:16" ht="15" customHeight="1">
      <c r="A28" s="268" t="s">
        <v>54</v>
      </c>
      <c r="B28" s="261" t="s">
        <v>10</v>
      </c>
      <c r="C28" s="261"/>
      <c r="D28" s="261"/>
      <c r="E28" s="262" t="s">
        <v>11</v>
      </c>
      <c r="F28" s="262"/>
      <c r="G28" s="262"/>
      <c r="H28" s="263" t="s">
        <v>12</v>
      </c>
      <c r="I28" s="263"/>
      <c r="J28" s="263"/>
      <c r="K28" s="260" t="s">
        <v>13</v>
      </c>
      <c r="L28" s="260"/>
      <c r="M28" s="260"/>
      <c r="N28" s="264" t="s">
        <v>29</v>
      </c>
      <c r="O28" s="264"/>
      <c r="P28" s="264"/>
    </row>
    <row r="29" spans="1:16" ht="42">
      <c r="A29" s="269"/>
      <c r="B29" s="114" t="s">
        <v>30</v>
      </c>
      <c r="C29" s="114" t="s">
        <v>31</v>
      </c>
      <c r="D29" s="114" t="s">
        <v>32</v>
      </c>
      <c r="E29" s="114" t="s">
        <v>30</v>
      </c>
      <c r="F29" s="114" t="s">
        <v>31</v>
      </c>
      <c r="G29" s="114" t="s">
        <v>32</v>
      </c>
      <c r="H29" s="114" t="s">
        <v>30</v>
      </c>
      <c r="I29" s="114" t="s">
        <v>31</v>
      </c>
      <c r="J29" s="114" t="s">
        <v>32</v>
      </c>
      <c r="K29" s="114" t="s">
        <v>30</v>
      </c>
      <c r="L29" s="114" t="s">
        <v>31</v>
      </c>
      <c r="M29" s="114" t="s">
        <v>32</v>
      </c>
      <c r="N29" s="114" t="s">
        <v>30</v>
      </c>
      <c r="O29" s="114" t="s">
        <v>31</v>
      </c>
      <c r="P29" s="114" t="s">
        <v>32</v>
      </c>
    </row>
    <row r="30" spans="1:16" ht="28">
      <c r="A30" s="144" t="s">
        <v>55</v>
      </c>
      <c r="B30" s="115" t="s">
        <v>182</v>
      </c>
      <c r="E30" s="115"/>
      <c r="H30" s="115"/>
      <c r="K30" s="115"/>
      <c r="N30" s="115"/>
    </row>
    <row r="31" spans="1:16" ht="14">
      <c r="A31" s="144" t="s">
        <v>56</v>
      </c>
      <c r="B31" s="115" t="s">
        <v>182</v>
      </c>
      <c r="E31" s="115"/>
      <c r="H31" s="115"/>
      <c r="K31" s="115"/>
      <c r="N31" s="115"/>
    </row>
    <row r="32" spans="1:16" ht="14">
      <c r="A32" s="145" t="s">
        <v>57</v>
      </c>
      <c r="B32" s="146"/>
      <c r="C32" s="146"/>
      <c r="D32" s="146"/>
      <c r="E32" s="146"/>
      <c r="F32" s="146"/>
      <c r="G32" s="146"/>
      <c r="H32" s="146"/>
      <c r="I32" s="146"/>
      <c r="J32" s="146"/>
      <c r="K32" s="146"/>
      <c r="L32" s="146"/>
      <c r="M32" s="146"/>
      <c r="N32" s="146"/>
      <c r="O32" s="146"/>
      <c r="P32" s="146"/>
    </row>
    <row r="33" spans="1:16" ht="56">
      <c r="A33" s="144" t="s">
        <v>58</v>
      </c>
      <c r="B33" s="115" t="s">
        <v>182</v>
      </c>
      <c r="E33" s="115"/>
      <c r="H33" s="115"/>
      <c r="K33" s="115"/>
      <c r="N33" s="115"/>
    </row>
    <row r="34" spans="1:16" ht="14">
      <c r="A34" s="149" t="s">
        <v>59</v>
      </c>
      <c r="B34" s="115" t="s">
        <v>182</v>
      </c>
      <c r="E34" s="115"/>
      <c r="H34" s="115"/>
      <c r="K34" s="115"/>
      <c r="N34" s="115"/>
    </row>
    <row r="35" spans="1:16" ht="14">
      <c r="A35" s="149" t="s">
        <v>60</v>
      </c>
      <c r="B35" s="115" t="s">
        <v>182</v>
      </c>
      <c r="E35" s="115"/>
      <c r="H35" s="115"/>
      <c r="K35" s="115"/>
      <c r="N35" s="115"/>
    </row>
    <row r="36" spans="1:16" ht="14">
      <c r="A36" s="143" t="s">
        <v>61</v>
      </c>
      <c r="B36" s="115" t="s">
        <v>182</v>
      </c>
      <c r="E36" s="115"/>
      <c r="H36" s="115"/>
      <c r="K36" s="115"/>
      <c r="N36" s="115"/>
    </row>
    <row r="37" spans="1:16" ht="14">
      <c r="A37" s="143" t="s">
        <v>62</v>
      </c>
      <c r="B37" s="115" t="s">
        <v>182</v>
      </c>
      <c r="E37" s="115"/>
      <c r="H37" s="115"/>
      <c r="K37" s="115"/>
      <c r="N37" s="115"/>
    </row>
    <row r="38" spans="1:16" ht="14">
      <c r="A38" s="143" t="s">
        <v>63</v>
      </c>
      <c r="B38" s="115" t="s">
        <v>182</v>
      </c>
      <c r="E38" s="115"/>
      <c r="H38" s="115"/>
      <c r="K38" s="115"/>
      <c r="N38" s="115"/>
    </row>
    <row r="39" spans="1:16" ht="14">
      <c r="A39" s="180" t="s">
        <v>64</v>
      </c>
      <c r="B39" s="146"/>
      <c r="C39" s="146"/>
      <c r="D39" s="146"/>
      <c r="E39" s="146"/>
      <c r="F39" s="146"/>
      <c r="G39" s="146"/>
      <c r="H39" s="146"/>
      <c r="I39" s="146"/>
      <c r="J39" s="146"/>
      <c r="K39" s="146"/>
      <c r="L39" s="146"/>
      <c r="M39" s="146"/>
      <c r="N39" s="146"/>
      <c r="O39" s="146"/>
      <c r="P39" s="146"/>
    </row>
    <row r="40" spans="1:16" ht="28">
      <c r="A40" s="147" t="s">
        <v>65</v>
      </c>
      <c r="B40" s="115" t="s">
        <v>182</v>
      </c>
      <c r="E40" s="115"/>
      <c r="H40" s="115"/>
      <c r="K40" s="115"/>
      <c r="N40" s="115"/>
    </row>
    <row r="41" spans="1:16" ht="28">
      <c r="A41" s="148" t="s">
        <v>66</v>
      </c>
      <c r="B41" s="146"/>
      <c r="C41" s="146"/>
      <c r="D41" s="146"/>
      <c r="E41" s="146"/>
      <c r="F41" s="146"/>
      <c r="G41" s="146"/>
      <c r="H41" s="146"/>
      <c r="I41" s="146"/>
      <c r="J41" s="146"/>
      <c r="K41" s="146"/>
      <c r="L41" s="146"/>
      <c r="M41" s="146"/>
      <c r="N41" s="146"/>
      <c r="O41" s="146"/>
      <c r="P41" s="146"/>
    </row>
    <row r="42" spans="1:16" ht="14">
      <c r="A42" s="144" t="s">
        <v>67</v>
      </c>
      <c r="B42" s="115" t="s">
        <v>182</v>
      </c>
      <c r="E42" s="115"/>
      <c r="H42" s="115"/>
      <c r="K42" s="115"/>
      <c r="N42" s="115"/>
    </row>
    <row r="43" spans="1:16" ht="14">
      <c r="A43" s="145" t="s">
        <v>68</v>
      </c>
      <c r="B43" s="146"/>
      <c r="C43" s="146"/>
      <c r="D43" s="146"/>
      <c r="E43" s="146"/>
      <c r="F43" s="146"/>
      <c r="G43" s="146"/>
      <c r="H43" s="146"/>
      <c r="I43" s="146"/>
      <c r="J43" s="146"/>
      <c r="K43" s="146"/>
      <c r="L43" s="146"/>
      <c r="M43" s="146"/>
      <c r="N43" s="146"/>
      <c r="O43" s="146"/>
      <c r="P43" s="146"/>
    </row>
    <row r="44" spans="1:16" ht="14">
      <c r="A44" s="144" t="s">
        <v>67</v>
      </c>
      <c r="B44" s="115" t="s">
        <v>182</v>
      </c>
      <c r="E44" s="115"/>
      <c r="H44" s="115"/>
      <c r="K44" s="115"/>
      <c r="N44" s="115"/>
    </row>
    <row r="45" spans="1:16" ht="14">
      <c r="A45" s="145" t="s">
        <v>69</v>
      </c>
      <c r="B45" s="146"/>
      <c r="C45" s="146"/>
      <c r="D45" s="146"/>
      <c r="E45" s="146"/>
      <c r="F45" s="146"/>
      <c r="G45" s="146"/>
      <c r="H45" s="146"/>
      <c r="I45" s="146"/>
      <c r="J45" s="146"/>
      <c r="K45" s="146"/>
      <c r="L45" s="146"/>
      <c r="M45" s="146"/>
      <c r="N45" s="146"/>
      <c r="O45" s="146"/>
      <c r="P45" s="146"/>
    </row>
    <row r="46" spans="1:16" ht="14">
      <c r="A46" s="144" t="s">
        <v>67</v>
      </c>
      <c r="B46" s="115" t="s">
        <v>182</v>
      </c>
      <c r="E46" s="115"/>
      <c r="H46" s="115"/>
      <c r="K46" s="115"/>
      <c r="N46" s="115"/>
    </row>
    <row r="47" spans="1:16" ht="28">
      <c r="A47" s="144" t="s">
        <v>70</v>
      </c>
      <c r="B47" s="115" t="s">
        <v>182</v>
      </c>
      <c r="E47" s="115"/>
      <c r="H47" s="115"/>
      <c r="K47" s="115"/>
      <c r="N47" s="115"/>
    </row>
    <row r="48" spans="1:16" ht="28">
      <c r="A48" s="144" t="s">
        <v>71</v>
      </c>
      <c r="B48" s="115" t="s">
        <v>182</v>
      </c>
      <c r="E48" s="115"/>
      <c r="H48" s="115"/>
      <c r="K48" s="115"/>
      <c r="N48" s="115"/>
    </row>
    <row r="49" spans="1:16" ht="14">
      <c r="A49" s="145" t="s">
        <v>72</v>
      </c>
      <c r="B49" s="146"/>
      <c r="C49" s="146"/>
      <c r="D49" s="146"/>
      <c r="E49" s="146"/>
      <c r="F49" s="146"/>
      <c r="G49" s="146"/>
      <c r="H49" s="146"/>
      <c r="I49" s="146"/>
      <c r="J49" s="146"/>
      <c r="K49" s="146"/>
      <c r="L49" s="146"/>
      <c r="M49" s="146"/>
      <c r="N49" s="146"/>
      <c r="O49" s="146"/>
      <c r="P49" s="146"/>
    </row>
    <row r="50" spans="1:16" ht="14">
      <c r="A50" s="144" t="s">
        <v>67</v>
      </c>
      <c r="B50" s="115" t="s">
        <v>182</v>
      </c>
      <c r="E50" s="115"/>
      <c r="H50" s="115"/>
      <c r="K50" s="115"/>
      <c r="N50" s="115"/>
    </row>
    <row r="51" spans="1:16" ht="14">
      <c r="A51" s="179" t="s">
        <v>73</v>
      </c>
      <c r="B51" s="146"/>
      <c r="C51" s="146"/>
      <c r="D51" s="146"/>
      <c r="E51" s="146"/>
      <c r="F51" s="146"/>
      <c r="G51" s="146"/>
      <c r="H51" s="146"/>
      <c r="I51" s="146"/>
      <c r="J51" s="146"/>
      <c r="K51" s="146"/>
      <c r="L51" s="146"/>
      <c r="M51" s="146"/>
      <c r="N51" s="146"/>
      <c r="O51" s="146"/>
      <c r="P51" s="146"/>
    </row>
    <row r="52" spans="1:16" ht="14">
      <c r="A52" s="149" t="s">
        <v>74</v>
      </c>
      <c r="B52" s="115" t="s">
        <v>182</v>
      </c>
      <c r="E52" s="115"/>
      <c r="H52" s="115"/>
      <c r="K52" s="115"/>
      <c r="N52" s="115"/>
    </row>
    <row r="53" spans="1:16" ht="14">
      <c r="A53" s="144" t="s">
        <v>67</v>
      </c>
      <c r="B53" s="115" t="s">
        <v>182</v>
      </c>
      <c r="E53" s="115"/>
      <c r="H53" s="115"/>
      <c r="K53" s="115"/>
      <c r="N53" s="115"/>
    </row>
    <row r="54" spans="1:16" ht="14">
      <c r="A54" s="179" t="s">
        <v>75</v>
      </c>
      <c r="B54" s="181"/>
      <c r="C54" s="181"/>
      <c r="D54" s="181"/>
      <c r="E54" s="181"/>
      <c r="F54" s="181"/>
      <c r="G54" s="181"/>
      <c r="H54" s="181"/>
      <c r="I54" s="181"/>
      <c r="J54" s="181"/>
      <c r="K54" s="181"/>
      <c r="L54" s="181"/>
      <c r="M54" s="181"/>
      <c r="N54" s="181"/>
      <c r="O54" s="181"/>
      <c r="P54" s="181"/>
    </row>
    <row r="55" spans="1:16" ht="42">
      <c r="A55" s="149" t="s">
        <v>76</v>
      </c>
      <c r="B55" s="115" t="s">
        <v>182</v>
      </c>
      <c r="E55" s="115"/>
      <c r="H55" s="115"/>
      <c r="K55" s="115"/>
      <c r="N55" s="115"/>
    </row>
    <row r="56" spans="1:16" ht="14">
      <c r="A56" s="144" t="s">
        <v>67</v>
      </c>
      <c r="B56" s="115" t="s">
        <v>182</v>
      </c>
      <c r="E56" s="115"/>
      <c r="H56" s="115"/>
      <c r="K56" s="115"/>
      <c r="N56" s="115"/>
    </row>
    <row r="57" spans="1:16" ht="14">
      <c r="A57" s="145" t="s">
        <v>77</v>
      </c>
      <c r="B57" s="181"/>
      <c r="C57" s="181"/>
      <c r="D57" s="181"/>
      <c r="E57" s="181"/>
      <c r="F57" s="181"/>
      <c r="G57" s="181"/>
      <c r="H57" s="181"/>
      <c r="I57" s="181"/>
      <c r="J57" s="181"/>
      <c r="K57" s="181"/>
      <c r="L57" s="181"/>
      <c r="M57" s="181"/>
      <c r="N57" s="181"/>
      <c r="O57" s="181"/>
      <c r="P57" s="181"/>
    </row>
    <row r="58" spans="1:16" ht="14">
      <c r="A58" s="144" t="s">
        <v>78</v>
      </c>
      <c r="B58" s="115" t="s">
        <v>182</v>
      </c>
      <c r="E58" s="115"/>
      <c r="H58" s="115"/>
      <c r="K58" s="115"/>
      <c r="N58" s="115"/>
    </row>
    <row r="59" spans="1:16" ht="14">
      <c r="A59" s="145" t="s">
        <v>79</v>
      </c>
      <c r="B59" s="181"/>
      <c r="C59" s="181"/>
      <c r="D59" s="181"/>
      <c r="E59" s="181"/>
      <c r="F59" s="181"/>
      <c r="G59" s="181"/>
      <c r="H59" s="181"/>
      <c r="I59" s="181"/>
      <c r="J59" s="181"/>
      <c r="K59" s="181"/>
      <c r="L59" s="181"/>
      <c r="M59" s="181"/>
      <c r="N59" s="181"/>
      <c r="O59" s="181"/>
      <c r="P59" s="181"/>
    </row>
    <row r="60" spans="1:16" ht="14">
      <c r="A60" s="144" t="s">
        <v>67</v>
      </c>
      <c r="B60" s="115" t="s">
        <v>182</v>
      </c>
      <c r="E60" s="115"/>
      <c r="H60" s="115"/>
      <c r="K60" s="115"/>
      <c r="N60" s="115"/>
    </row>
    <row r="61" spans="1:16" ht="12.75" customHeight="1">
      <c r="B61" s="113" t="str">
        <f>IF(COUNTIF(B$30:B$60,"No")&gt;0,"FAIL",IF(COUNTIF(B$30:B$60,"Not Assessed")&gt;0,"TBD","PASS"))</f>
        <v>PASS</v>
      </c>
      <c r="E61" s="113" t="str">
        <f>IF(COUNTIF(E$30:E$60,"No")&gt;0,"FAIL",IF(COUNTIF(E$30:E$60,"Not Assessed")&gt;0,"TBD","PASS"))</f>
        <v>PASS</v>
      </c>
      <c r="H61" s="113" t="str">
        <f>IF(COUNTIF(H$30:H$60,"No")&gt;0,"FAIL",IF(COUNTIF(H$30:H$60,"Not Assessed")&gt;0,"TBD","PASS"))</f>
        <v>PASS</v>
      </c>
      <c r="K61" s="113" t="str">
        <f>IF(COUNTIF(K$30:K$60,"No")&gt;0,"FAIL",IF(COUNTIF(K$30:K$60,"Not Assessed")&gt;0,"TBD","PASS"))</f>
        <v>PASS</v>
      </c>
      <c r="N61" s="113" t="str">
        <f>IF(COUNTIF(N$30:N$60,"No")&gt;0,"FAIL",IF(COUNTIF(N$30:N$60,"Not Assessed")&gt;0,"TBD","PASS"))</f>
        <v>PASS</v>
      </c>
    </row>
  </sheetData>
  <mergeCells count="25">
    <mergeCell ref="N9:P9"/>
    <mergeCell ref="N28:P28"/>
    <mergeCell ref="B1:P1"/>
    <mergeCell ref="H9:J9"/>
    <mergeCell ref="H2:J2"/>
    <mergeCell ref="K9:M9"/>
    <mergeCell ref="A28:A29"/>
    <mergeCell ref="B28:D28"/>
    <mergeCell ref="E28:G28"/>
    <mergeCell ref="H28:J28"/>
    <mergeCell ref="K28:M28"/>
    <mergeCell ref="A1:A3"/>
    <mergeCell ref="A9:A10"/>
    <mergeCell ref="B9:D9"/>
    <mergeCell ref="E9:G9"/>
    <mergeCell ref="B2:D2"/>
    <mergeCell ref="E2:G2"/>
    <mergeCell ref="AF2:AH2"/>
    <mergeCell ref="T1:AH1"/>
    <mergeCell ref="AC2:AE2"/>
    <mergeCell ref="K2:M2"/>
    <mergeCell ref="T2:V2"/>
    <mergeCell ref="W2:Y2"/>
    <mergeCell ref="Z2:AB2"/>
    <mergeCell ref="N2:P2"/>
  </mergeCells>
  <conditionalFormatting sqref="B30:B31">
    <cfRule type="cellIs" dxfId="79" priority="259" stopIfTrue="1" operator="equal">
      <formula>#REF!</formula>
    </cfRule>
    <cfRule type="cellIs" dxfId="78" priority="260" stopIfTrue="1" operator="equal">
      <formula>#REF!</formula>
    </cfRule>
  </conditionalFormatting>
  <conditionalFormatting sqref="B40:B42">
    <cfRule type="cellIs" dxfId="77" priority="251" stopIfTrue="1" operator="equal">
      <formula>#REF!</formula>
    </cfRule>
    <cfRule type="cellIs" dxfId="76" priority="252" stopIfTrue="1" operator="equal">
      <formula>#REF!</formula>
    </cfRule>
  </conditionalFormatting>
  <conditionalFormatting sqref="B44">
    <cfRule type="cellIs" dxfId="75" priority="248" stopIfTrue="1" operator="equal">
      <formula>#REF!</formula>
    </cfRule>
    <cfRule type="cellIs" dxfId="74" priority="249" stopIfTrue="1" operator="equal">
      <formula>#REF!</formula>
    </cfRule>
  </conditionalFormatting>
  <conditionalFormatting sqref="B46:B48">
    <cfRule type="cellIs" dxfId="73" priority="245" stopIfTrue="1" operator="equal">
      <formula>#REF!</formula>
    </cfRule>
    <cfRule type="cellIs" dxfId="72" priority="246" stopIfTrue="1" operator="equal">
      <formula>#REF!</formula>
    </cfRule>
  </conditionalFormatting>
  <conditionalFormatting sqref="B50">
    <cfRule type="cellIs" dxfId="71" priority="242" stopIfTrue="1" operator="equal">
      <formula>#REF!</formula>
    </cfRule>
    <cfRule type="cellIs" dxfId="70" priority="243" stopIfTrue="1" operator="equal">
      <formula>#REF!</formula>
    </cfRule>
  </conditionalFormatting>
  <conditionalFormatting sqref="B52:B56">
    <cfRule type="cellIs" dxfId="69" priority="236" stopIfTrue="1" operator="equal">
      <formula>#REF!</formula>
    </cfRule>
    <cfRule type="cellIs" dxfId="68" priority="237" stopIfTrue="1" operator="equal">
      <formula>#REF!</formula>
    </cfRule>
  </conditionalFormatting>
  <conditionalFormatting sqref="E58 H58 K58 N58">
    <cfRule type="cellIs" dxfId="67" priority="17" stopIfTrue="1" operator="equal">
      <formula>#REF!</formula>
    </cfRule>
    <cfRule type="cellIs" dxfId="66" priority="18" stopIfTrue="1" operator="equal">
      <formula>#REF!</formula>
    </cfRule>
    <cfRule type="containsText" dxfId="65" priority="19" stopIfTrue="1" operator="containsText" text="Not Assessed">
      <formula>NOT(ISERROR(SEARCH("Not Assessed",E58)))</formula>
    </cfRule>
  </conditionalFormatting>
  <conditionalFormatting sqref="B5:G7">
    <cfRule type="cellIs" dxfId="64" priority="450" stopIfTrue="1" operator="equal">
      <formula>#REF!</formula>
    </cfRule>
    <cfRule type="cellIs" dxfId="63" priority="451" stopIfTrue="1" operator="equal">
      <formula>#REF!</formula>
    </cfRule>
  </conditionalFormatting>
  <conditionalFormatting sqref="B33:K38">
    <cfRule type="cellIs" dxfId="62" priority="143" stopIfTrue="1" operator="equal">
      <formula>#REF!</formula>
    </cfRule>
    <cfRule type="cellIs" dxfId="61" priority="144" stopIfTrue="1" operator="equal">
      <formula>#REF!</formula>
    </cfRule>
  </conditionalFormatting>
  <conditionalFormatting sqref="B4:P4 B5:B7">
    <cfRule type="cellIs" dxfId="60" priority="106" stopIfTrue="1" operator="equal">
      <formula>#REF!</formula>
    </cfRule>
    <cfRule type="cellIs" dxfId="59" priority="107" stopIfTrue="1" operator="equal">
      <formula>#REF!</formula>
    </cfRule>
  </conditionalFormatting>
  <conditionalFormatting sqref="E40 H40 K40 N40 E52:E53 H52:H53 K52:K53 N52:N53 E60 H60 K60 N60 B40 B52:B53 E30:E31 H30:H31 K30:K31 E33:E37 H33:H37 K33:K37 N30:N31 N33:N37 B4:P7 B30:B31 B33:B38">
    <cfRule type="containsText" dxfId="58" priority="426" stopIfTrue="1" operator="containsText" text="Not Assessed">
      <formula>NOT(ISERROR(SEARCH("Not Assessed",B4)))</formula>
    </cfRule>
  </conditionalFormatting>
  <conditionalFormatting sqref="B11:P26 B38:N56">
    <cfRule type="containsText" dxfId="57" priority="67" stopIfTrue="1" operator="containsText" text="Not Assessed">
      <formula>NOT(ISERROR(SEARCH("Not Assessed",B11)))</formula>
    </cfRule>
  </conditionalFormatting>
  <conditionalFormatting sqref="B11:P26">
    <cfRule type="cellIs" dxfId="56" priority="96" stopIfTrue="1" operator="equal">
      <formula>#REF!</formula>
    </cfRule>
    <cfRule type="cellIs" dxfId="55" priority="97" stopIfTrue="1" operator="equal">
      <formula>#REF!</formula>
    </cfRule>
  </conditionalFormatting>
  <conditionalFormatting sqref="E30:E31">
    <cfRule type="cellIs" dxfId="54" priority="221" stopIfTrue="1" operator="equal">
      <formula>#REF!</formula>
    </cfRule>
    <cfRule type="cellIs" dxfId="53" priority="222" stopIfTrue="1" operator="equal">
      <formula>#REF!</formula>
    </cfRule>
  </conditionalFormatting>
  <conditionalFormatting sqref="E42:H56">
    <cfRule type="cellIs" dxfId="52" priority="161" stopIfTrue="1" operator="equal">
      <formula>#REF!</formula>
    </cfRule>
  </conditionalFormatting>
  <conditionalFormatting sqref="E42:K42">
    <cfRule type="cellIs" dxfId="51" priority="137" stopIfTrue="1" operator="equal">
      <formula>#REF!</formula>
    </cfRule>
  </conditionalFormatting>
  <conditionalFormatting sqref="E44:K44">
    <cfRule type="cellIs" dxfId="50" priority="134" stopIfTrue="1" operator="equal">
      <formula>#REF!</formula>
    </cfRule>
  </conditionalFormatting>
  <conditionalFormatting sqref="E46:K48">
    <cfRule type="cellIs" dxfId="49" priority="131" stopIfTrue="1" operator="equal">
      <formula>#REF!</formula>
    </cfRule>
  </conditionalFormatting>
  <conditionalFormatting sqref="E50:K50">
    <cfRule type="cellIs" dxfId="48" priority="128" stopIfTrue="1" operator="equal">
      <formula>#REF!</formula>
    </cfRule>
  </conditionalFormatting>
  <conditionalFormatting sqref="E55:K56">
    <cfRule type="cellIs" dxfId="47" priority="122" stopIfTrue="1" operator="equal">
      <formula>#REF!</formula>
    </cfRule>
  </conditionalFormatting>
  <conditionalFormatting sqref="H5:H7">
    <cfRule type="cellIs" dxfId="46" priority="338" stopIfTrue="1" operator="equal">
      <formula>#REF!</formula>
    </cfRule>
    <cfRule type="cellIs" dxfId="45" priority="339" stopIfTrue="1" operator="equal">
      <formula>#REF!</formula>
    </cfRule>
  </conditionalFormatting>
  <conditionalFormatting sqref="H30:H31">
    <cfRule type="cellIs" dxfId="44" priority="183" stopIfTrue="1" operator="equal">
      <formula>#REF!</formula>
    </cfRule>
    <cfRule type="cellIs" dxfId="43" priority="184" stopIfTrue="1" operator="equal">
      <formula>#REF!</formula>
    </cfRule>
  </conditionalFormatting>
  <conditionalFormatting sqref="H5:M7 E40 H40 K40 N40 E52:E53 H52:H53 K52:K53 N52:N53 E60 H60 K60 N60">
    <cfRule type="cellIs" dxfId="42" priority="393" stopIfTrue="1" operator="equal">
      <formula>#REF!</formula>
    </cfRule>
  </conditionalFormatting>
  <conditionalFormatting sqref="H5:M7 E52:E53 H52:H53 E40 H40 K40 N40 K52:K53 N52:N53 E60 H60 K60 N60">
    <cfRule type="cellIs" dxfId="41" priority="392" stopIfTrue="1" operator="equal">
      <formula>#REF!</formula>
    </cfRule>
  </conditionalFormatting>
  <conditionalFormatting sqref="K30:K31">
    <cfRule type="cellIs" dxfId="40" priority="145" stopIfTrue="1" operator="equal">
      <formula>#REF!</formula>
    </cfRule>
    <cfRule type="cellIs" dxfId="39" priority="146" stopIfTrue="1" operator="equal">
      <formula>#REF!</formula>
    </cfRule>
  </conditionalFormatting>
  <conditionalFormatting sqref="K42">
    <cfRule type="cellIs" dxfId="38" priority="138" stopIfTrue="1" operator="equal">
      <formula>#REF!</formula>
    </cfRule>
  </conditionalFormatting>
  <conditionalFormatting sqref="K44">
    <cfRule type="cellIs" dxfId="37" priority="135" stopIfTrue="1" operator="equal">
      <formula>#REF!</formula>
    </cfRule>
  </conditionalFormatting>
  <conditionalFormatting sqref="K46:K48">
    <cfRule type="cellIs" dxfId="36" priority="132" stopIfTrue="1" operator="equal">
      <formula>#REF!</formula>
    </cfRule>
  </conditionalFormatting>
  <conditionalFormatting sqref="K50">
    <cfRule type="cellIs" dxfId="35" priority="129" stopIfTrue="1" operator="equal">
      <formula>#REF!</formula>
    </cfRule>
  </conditionalFormatting>
  <conditionalFormatting sqref="K55:K56">
    <cfRule type="cellIs" dxfId="34" priority="123" stopIfTrue="1" operator="equal">
      <formula>#REF!</formula>
    </cfRule>
  </conditionalFormatting>
  <conditionalFormatting sqref="N5:N7">
    <cfRule type="cellIs" dxfId="33" priority="108" stopIfTrue="1" operator="equal">
      <formula>#REF!</formula>
    </cfRule>
    <cfRule type="cellIs" dxfId="32" priority="109" stopIfTrue="1" operator="equal">
      <formula>#REF!</formula>
    </cfRule>
  </conditionalFormatting>
  <conditionalFormatting sqref="N30:N31">
    <cfRule type="cellIs" dxfId="31" priority="91" stopIfTrue="1" operator="equal">
      <formula>#REF!</formula>
    </cfRule>
    <cfRule type="cellIs" dxfId="30" priority="92" stopIfTrue="1" operator="equal">
      <formula>#REF!</formula>
    </cfRule>
  </conditionalFormatting>
  <conditionalFormatting sqref="N33:N38">
    <cfRule type="cellIs" dxfId="29" priority="89" stopIfTrue="1" operator="equal">
      <formula>#REF!</formula>
    </cfRule>
    <cfRule type="cellIs" dxfId="28" priority="90" stopIfTrue="1" operator="equal">
      <formula>#REF!</formula>
    </cfRule>
  </conditionalFormatting>
  <conditionalFormatting sqref="N42">
    <cfRule type="cellIs" dxfId="27" priority="83" stopIfTrue="1" operator="equal">
      <formula>#REF!</formula>
    </cfRule>
    <cfRule type="cellIs" dxfId="26" priority="84" stopIfTrue="1" operator="equal">
      <formula>#REF!</formula>
    </cfRule>
  </conditionalFormatting>
  <conditionalFormatting sqref="N44">
    <cfRule type="cellIs" dxfId="25" priority="80" stopIfTrue="1" operator="equal">
      <formula>#REF!</formula>
    </cfRule>
    <cfRule type="cellIs" dxfId="24" priority="81" stopIfTrue="1" operator="equal">
      <formula>#REF!</formula>
    </cfRule>
  </conditionalFormatting>
  <conditionalFormatting sqref="N46:N48">
    <cfRule type="cellIs" dxfId="23" priority="77" stopIfTrue="1" operator="equal">
      <formula>#REF!</formula>
    </cfRule>
    <cfRule type="cellIs" dxfId="22" priority="78" stopIfTrue="1" operator="equal">
      <formula>#REF!</formula>
    </cfRule>
  </conditionalFormatting>
  <conditionalFormatting sqref="N50">
    <cfRule type="cellIs" dxfId="21" priority="74" stopIfTrue="1" operator="equal">
      <formula>#REF!</formula>
    </cfRule>
    <cfRule type="cellIs" dxfId="20" priority="75" stopIfTrue="1" operator="equal">
      <formula>#REF!</formula>
    </cfRule>
  </conditionalFormatting>
  <conditionalFormatting sqref="N55:N56">
    <cfRule type="cellIs" dxfId="19" priority="68" stopIfTrue="1" operator="equal">
      <formula>#REF!</formula>
    </cfRule>
    <cfRule type="cellIs" dxfId="18" priority="69" stopIfTrue="1" operator="equal">
      <formula>#REF!</formula>
    </cfRule>
  </conditionalFormatting>
  <conditionalFormatting sqref="N5:P7">
    <cfRule type="cellIs" dxfId="17" priority="110" stopIfTrue="1" operator="equal">
      <formula>#REF!</formula>
    </cfRule>
    <cfRule type="cellIs" dxfId="16" priority="111" stopIfTrue="1" operator="equal">
      <formula>#REF!</formula>
    </cfRule>
  </conditionalFormatting>
  <conditionalFormatting sqref="B50">
    <cfRule type="cellIs" dxfId="15" priority="15" stopIfTrue="1" operator="equal">
      <formula>#REF!</formula>
    </cfRule>
    <cfRule type="cellIs" dxfId="14" priority="16" stopIfTrue="1" operator="equal">
      <formula>#REF!</formula>
    </cfRule>
  </conditionalFormatting>
  <conditionalFormatting sqref="B52">
    <cfRule type="cellIs" dxfId="13" priority="13" stopIfTrue="1" operator="equal">
      <formula>#REF!</formula>
    </cfRule>
    <cfRule type="cellIs" dxfId="12" priority="14" stopIfTrue="1" operator="equal">
      <formula>#REF!</formula>
    </cfRule>
  </conditionalFormatting>
  <conditionalFormatting sqref="B53">
    <cfRule type="cellIs" dxfId="11" priority="11" stopIfTrue="1" operator="equal">
      <formula>#REF!</formula>
    </cfRule>
    <cfRule type="cellIs" dxfId="10" priority="12" stopIfTrue="1" operator="equal">
      <formula>#REF!</formula>
    </cfRule>
  </conditionalFormatting>
  <conditionalFormatting sqref="B55">
    <cfRule type="cellIs" dxfId="9" priority="9" stopIfTrue="1" operator="equal">
      <formula>#REF!</formula>
    </cfRule>
    <cfRule type="cellIs" dxfId="8" priority="10" stopIfTrue="1" operator="equal">
      <formula>#REF!</formula>
    </cfRule>
  </conditionalFormatting>
  <conditionalFormatting sqref="B56">
    <cfRule type="cellIs" dxfId="7" priority="7" stopIfTrue="1" operator="equal">
      <formula>#REF!</formula>
    </cfRule>
    <cfRule type="cellIs" dxfId="6" priority="8" stopIfTrue="1" operator="equal">
      <formula>#REF!</formula>
    </cfRule>
  </conditionalFormatting>
  <conditionalFormatting sqref="B58">
    <cfRule type="cellIs" dxfId="5" priority="5" stopIfTrue="1" operator="equal">
      <formula>#REF!</formula>
    </cfRule>
    <cfRule type="cellIs" dxfId="4" priority="6" stopIfTrue="1" operator="equal">
      <formula>#REF!</formula>
    </cfRule>
  </conditionalFormatting>
  <conditionalFormatting sqref="B58">
    <cfRule type="containsText" dxfId="3" priority="4" stopIfTrue="1" operator="containsText" text="Not Assessed">
      <formula>NOT(ISERROR(SEARCH("Not Assessed",B58)))</formula>
    </cfRule>
  </conditionalFormatting>
  <conditionalFormatting sqref="B60">
    <cfRule type="cellIs" dxfId="2" priority="2" stopIfTrue="1" operator="equal">
      <formula>#REF!</formula>
    </cfRule>
    <cfRule type="cellIs" dxfId="1" priority="3" stopIfTrue="1" operator="equal">
      <formula>#REF!</formula>
    </cfRule>
  </conditionalFormatting>
  <conditionalFormatting sqref="B60">
    <cfRule type="containsText" dxfId="0" priority="1" stopIfTrue="1" operator="containsText" text="Not Assessed">
      <formula>NOT(ISERROR(SEARCH("Not Assessed",B60)))</formula>
    </cfRule>
  </conditionalFormatting>
  <printOptions horizontalCentered="1"/>
  <pageMargins left="0.5" right="0.5" top="0.5" bottom="0.5" header="0.25" footer="0.25"/>
  <pageSetup scale="13" orientation="landscape" verticalDpi="1200" r:id="rId1"/>
  <headerFooter alignWithMargins="0">
    <oddFooter>&amp;L&amp;"Arial,Regular"&amp;A&amp;C&amp;"Arial,Regular"Page &amp;P&amp;R&amp;"Arial,Regular"&amp;F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Please enter a whole number from 1 to 5. See the Workbook Instructions for the definitions." xr:uid="{00000000-0002-0000-0200-000001000000}">
          <x14:formula1>
            <xm:f>'DropDown Definitions'!$B$8:$B$10</xm:f>
          </x14:formula1>
          <xm:sqref>E4:E7 H4:H7 K4:K7 N4:N7 B42 B44 B33:B38 B46:B48 B52:B53 E42 E44 E46:E48 E50 E55:E56 H42 H44 H46:H48 H50 H55:H56 K42 K44 K46:K48 K50 K55:K56 N42 N44 N46:N48 N50 N55:N56 K33:K38 E33:E38 H33:H38 B30:B31 B11:B26 H30:H31 E30:E31 K30:K31 N30:N31 N33:N38 N40 K40 H40 E40 B40 N52:N53 K52:K53 H52:H53 E52:E53 B50 E60 H60 K60 N60 B58 E58 H58 K58 N58 B55:B56 B4:B7 N11:N26 K11:K26 E11:E26 H11:H26 B60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CFB43-BDFA-44C1-8BBD-D0A64057601F}">
  <sheetPr>
    <tabColor theme="9" tint="-0.249977111117893"/>
    <outlinePr summaryBelow="0"/>
    <pageSetUpPr autoPageBreaks="0"/>
  </sheetPr>
  <dimension ref="A1:M58"/>
  <sheetViews>
    <sheetView showGridLines="0" tabSelected="1" topLeftCell="A50" zoomScale="82" zoomScaleNormal="90" zoomScalePageLayoutView="90" workbookViewId="0">
      <selection activeCell="K58" sqref="K58"/>
    </sheetView>
  </sheetViews>
  <sheetFormatPr defaultColWidth="8.796875" defaultRowHeight="14.5"/>
  <cols>
    <col min="1" max="1" width="54.5" style="10" customWidth="1"/>
    <col min="2" max="2" width="4" style="11" customWidth="1"/>
    <col min="3" max="3" width="8.8984375" style="12" bestFit="1" customWidth="1"/>
    <col min="4" max="4" width="2.5" style="13" hidden="1" customWidth="1"/>
    <col min="5" max="6" width="2.3984375" style="13" hidden="1" customWidth="1"/>
    <col min="7" max="7" width="2.5" style="13" hidden="1" customWidth="1"/>
    <col min="8" max="8" width="2.3984375" style="13" hidden="1" customWidth="1"/>
    <col min="9" max="9" width="10.59765625" style="14" hidden="1" customWidth="1"/>
    <col min="10" max="10" width="12.3984375" style="14" hidden="1" customWidth="1"/>
    <col min="11" max="11" width="20.8984375" style="12" customWidth="1"/>
    <col min="12" max="12" width="54.09765625" style="15" customWidth="1"/>
    <col min="13" max="16384" width="8.796875" style="2"/>
  </cols>
  <sheetData>
    <row r="1" spans="1:12" s="1" customFormat="1" ht="19" thickBot="1">
      <c r="A1" s="58" t="s">
        <v>80</v>
      </c>
      <c r="B1" s="131" t="s">
        <v>81</v>
      </c>
      <c r="C1" s="131"/>
      <c r="D1" s="131"/>
      <c r="E1" s="56"/>
      <c r="F1" s="56"/>
      <c r="G1" s="56"/>
      <c r="H1" s="56"/>
      <c r="I1" s="57"/>
      <c r="J1" s="57"/>
      <c r="K1" s="55"/>
      <c r="L1" s="214"/>
    </row>
    <row r="2" spans="1:12" s="1" customFormat="1" ht="15" thickBot="1">
      <c r="A2" s="7"/>
      <c r="B2" s="8"/>
      <c r="C2" s="4"/>
      <c r="D2" s="5"/>
      <c r="E2" s="5"/>
      <c r="F2" s="5"/>
      <c r="G2" s="5"/>
      <c r="H2" s="5"/>
      <c r="I2" s="6"/>
      <c r="J2" s="6"/>
      <c r="K2" s="4"/>
      <c r="L2" s="215"/>
    </row>
    <row r="3" spans="1:12" s="3" customFormat="1" ht="15.65" customHeight="1">
      <c r="A3" s="276" t="s">
        <v>82</v>
      </c>
      <c r="B3" s="278" t="s">
        <v>83</v>
      </c>
      <c r="C3" s="280" t="s">
        <v>84</v>
      </c>
      <c r="D3" s="282" t="s">
        <v>85</v>
      </c>
      <c r="E3" s="283"/>
      <c r="F3" s="283"/>
      <c r="G3" s="283"/>
      <c r="H3" s="283"/>
      <c r="I3" s="284" t="s">
        <v>86</v>
      </c>
      <c r="J3" s="286" t="s">
        <v>87</v>
      </c>
      <c r="K3" s="272" t="s">
        <v>88</v>
      </c>
      <c r="L3" s="274" t="s">
        <v>89</v>
      </c>
    </row>
    <row r="4" spans="1:12" s="3" customFormat="1">
      <c r="A4" s="277"/>
      <c r="B4" s="279"/>
      <c r="C4" s="281"/>
      <c r="D4" s="76" t="s">
        <v>90</v>
      </c>
      <c r="E4" s="77" t="s">
        <v>91</v>
      </c>
      <c r="F4" s="77" t="s">
        <v>92</v>
      </c>
      <c r="G4" s="77" t="s">
        <v>93</v>
      </c>
      <c r="H4" s="77" t="s">
        <v>94</v>
      </c>
      <c r="I4" s="285"/>
      <c r="J4" s="287"/>
      <c r="K4" s="273"/>
      <c r="L4" s="275"/>
    </row>
    <row r="5" spans="1:12" s="3" customFormat="1" ht="18.5">
      <c r="A5" s="111" t="s">
        <v>15</v>
      </c>
      <c r="B5" s="109"/>
      <c r="C5" s="230">
        <v>100</v>
      </c>
      <c r="D5" s="231"/>
      <c r="E5" s="231"/>
      <c r="F5" s="231"/>
      <c r="G5" s="231"/>
      <c r="H5" s="232"/>
      <c r="I5" s="233" t="str">
        <f>IF(SUM(D5:H5)=0, "", AVERAGE(D5:H5))</f>
        <v/>
      </c>
      <c r="J5" s="234"/>
      <c r="K5" s="234"/>
      <c r="L5" s="158"/>
    </row>
    <row r="6" spans="1:12" s="3" customFormat="1" ht="55.5">
      <c r="A6" s="108" t="s">
        <v>95</v>
      </c>
      <c r="B6" s="124"/>
      <c r="C6" s="228">
        <v>20</v>
      </c>
      <c r="D6" s="235">
        <v>3</v>
      </c>
      <c r="E6" s="235">
        <v>4</v>
      </c>
      <c r="F6" s="235">
        <v>4</v>
      </c>
      <c r="G6" s="235">
        <v>4</v>
      </c>
      <c r="H6" s="235">
        <v>5</v>
      </c>
      <c r="I6" s="236">
        <f t="shared" ref="I6:I56" si="0">IF(SUM(D6:H6)=0, "", AVERAGE(D6:H6))</f>
        <v>4</v>
      </c>
      <c r="J6" s="237">
        <v>3</v>
      </c>
      <c r="K6" s="238">
        <f>IF(J6=5,C6*1,IF(J6=4,C6*0.8,IF(J6=3,C6*0.6,IF(J6=2,C6*0.3,IF(J6=1,C6*0)))))</f>
        <v>12</v>
      </c>
      <c r="L6" s="216" t="s">
        <v>247</v>
      </c>
    </row>
    <row r="7" spans="1:12" s="3" customFormat="1" ht="92.5">
      <c r="A7" s="108" t="s">
        <v>96</v>
      </c>
      <c r="B7" s="124"/>
      <c r="C7" s="228">
        <v>20</v>
      </c>
      <c r="D7" s="235">
        <v>4</v>
      </c>
      <c r="E7" s="235">
        <v>4</v>
      </c>
      <c r="F7" s="235">
        <v>3</v>
      </c>
      <c r="G7" s="235">
        <v>4</v>
      </c>
      <c r="H7" s="235">
        <v>5</v>
      </c>
      <c r="I7" s="236">
        <f t="shared" si="0"/>
        <v>4</v>
      </c>
      <c r="J7" s="239">
        <v>3</v>
      </c>
      <c r="K7" s="229">
        <f t="shared" ref="K7:K56" si="1">IF(J7=5,C7*1,IF(J7=4,C7*0.8,IF(J7=3,C7*0.6,IF(J7=2,C7*0.3,IF(J7=1,C7*0)))))</f>
        <v>12</v>
      </c>
      <c r="L7" s="217" t="s">
        <v>248</v>
      </c>
    </row>
    <row r="8" spans="1:12" s="3" customFormat="1" ht="18.5">
      <c r="A8" s="108" t="s">
        <v>97</v>
      </c>
      <c r="B8" s="124"/>
      <c r="C8" s="228">
        <v>20</v>
      </c>
      <c r="D8" s="235">
        <v>4</v>
      </c>
      <c r="E8" s="235">
        <v>5</v>
      </c>
      <c r="F8" s="235">
        <v>4</v>
      </c>
      <c r="G8" s="235">
        <v>2</v>
      </c>
      <c r="H8" s="235">
        <v>5</v>
      </c>
      <c r="I8" s="236">
        <f t="shared" si="0"/>
        <v>4</v>
      </c>
      <c r="J8" s="240">
        <v>3</v>
      </c>
      <c r="K8" s="229">
        <f>IF(J8=5,C8*1,IF(J8=4,C8*0.8,IF(J8=3,C8*0.6,IF(J8=2,C8*0.3,IF(J8=1,C8*0)))))</f>
        <v>12</v>
      </c>
      <c r="L8" s="218"/>
    </row>
    <row r="9" spans="1:12" s="3" customFormat="1" ht="129.5">
      <c r="A9" s="108" t="s">
        <v>98</v>
      </c>
      <c r="B9" s="124"/>
      <c r="C9" s="228">
        <v>40</v>
      </c>
      <c r="D9" s="235">
        <v>3</v>
      </c>
      <c r="E9" s="235">
        <v>3</v>
      </c>
      <c r="F9" s="235">
        <v>4</v>
      </c>
      <c r="G9" s="235">
        <v>2</v>
      </c>
      <c r="H9" s="235">
        <v>5</v>
      </c>
      <c r="I9" s="236">
        <f t="shared" si="0"/>
        <v>3.4</v>
      </c>
      <c r="J9" s="239">
        <v>3</v>
      </c>
      <c r="K9" s="229">
        <f t="shared" si="1"/>
        <v>24</v>
      </c>
      <c r="L9" s="219" t="s">
        <v>255</v>
      </c>
    </row>
    <row r="10" spans="1:12" s="3" customFormat="1" ht="18.5">
      <c r="A10" s="104" t="s">
        <v>99</v>
      </c>
      <c r="B10" s="125"/>
      <c r="C10" s="241"/>
      <c r="D10" s="241"/>
      <c r="E10" s="241"/>
      <c r="F10" s="241"/>
      <c r="G10" s="241"/>
      <c r="H10" s="242"/>
      <c r="I10" s="243"/>
      <c r="J10" s="244"/>
      <c r="K10" s="243">
        <f>SUM(K6:K9)</f>
        <v>60</v>
      </c>
      <c r="L10" s="220"/>
    </row>
    <row r="11" spans="1:12" s="3" customFormat="1" ht="18.5">
      <c r="A11" s="119" t="s">
        <v>16</v>
      </c>
      <c r="B11" s="126"/>
      <c r="C11" s="230">
        <v>100</v>
      </c>
      <c r="D11" s="231"/>
      <c r="E11" s="231"/>
      <c r="F11" s="231"/>
      <c r="G11" s="231"/>
      <c r="H11" s="232"/>
      <c r="I11" s="233"/>
      <c r="J11" s="232"/>
      <c r="K11" s="233"/>
      <c r="L11" s="221"/>
    </row>
    <row r="12" spans="1:12" s="3" customFormat="1" ht="129.5">
      <c r="A12" s="120" t="s">
        <v>100</v>
      </c>
      <c r="B12" s="124"/>
      <c r="C12" s="228">
        <v>30</v>
      </c>
      <c r="D12" s="235">
        <v>3</v>
      </c>
      <c r="E12" s="235">
        <v>4</v>
      </c>
      <c r="F12" s="235">
        <v>4</v>
      </c>
      <c r="G12" s="235">
        <v>3</v>
      </c>
      <c r="H12" s="235">
        <v>5</v>
      </c>
      <c r="I12" s="236">
        <f t="shared" si="0"/>
        <v>3.8</v>
      </c>
      <c r="J12" s="245">
        <v>3</v>
      </c>
      <c r="K12" s="229">
        <f t="shared" si="1"/>
        <v>18</v>
      </c>
      <c r="L12" s="222" t="s">
        <v>249</v>
      </c>
    </row>
    <row r="13" spans="1:12" s="3" customFormat="1" ht="129.5">
      <c r="A13" s="120" t="s">
        <v>101</v>
      </c>
      <c r="B13" s="124"/>
      <c r="C13" s="228">
        <v>40</v>
      </c>
      <c r="D13" s="235">
        <v>2</v>
      </c>
      <c r="E13" s="235">
        <v>4</v>
      </c>
      <c r="F13" s="235">
        <v>3</v>
      </c>
      <c r="G13" s="235">
        <v>4</v>
      </c>
      <c r="H13" s="235">
        <v>3</v>
      </c>
      <c r="I13" s="236">
        <f>IF(SUM(D13:H13)=0, "", AVERAGE(D13:H13))</f>
        <v>3.2</v>
      </c>
      <c r="J13" s="245">
        <v>2</v>
      </c>
      <c r="K13" s="246">
        <f>IF(J13=5,C13*1,IF(J13=4,C13*0.8,IF(J13=3,C13*0.6,IF(J13=2,C13*0.3,IF(J13=1,C13*0)))))</f>
        <v>12</v>
      </c>
      <c r="L13" s="222" t="s">
        <v>256</v>
      </c>
    </row>
    <row r="14" spans="1:12" s="3" customFormat="1" ht="74">
      <c r="A14" s="120" t="s">
        <v>102</v>
      </c>
      <c r="B14" s="124"/>
      <c r="C14" s="228">
        <v>30</v>
      </c>
      <c r="D14" s="235">
        <v>3</v>
      </c>
      <c r="E14" s="235">
        <v>4</v>
      </c>
      <c r="F14" s="235">
        <v>3</v>
      </c>
      <c r="G14" s="235">
        <v>3</v>
      </c>
      <c r="H14" s="235">
        <v>5</v>
      </c>
      <c r="I14" s="236">
        <f t="shared" si="0"/>
        <v>3.6</v>
      </c>
      <c r="J14" s="245">
        <v>3</v>
      </c>
      <c r="K14" s="229">
        <f t="shared" si="1"/>
        <v>18</v>
      </c>
      <c r="L14" s="222" t="s">
        <v>271</v>
      </c>
    </row>
    <row r="15" spans="1:12" s="3" customFormat="1" ht="18.5">
      <c r="A15" s="112" t="s">
        <v>99</v>
      </c>
      <c r="B15" s="125"/>
      <c r="C15" s="241"/>
      <c r="D15" s="241"/>
      <c r="E15" s="241"/>
      <c r="F15" s="241"/>
      <c r="G15" s="241"/>
      <c r="H15" s="242"/>
      <c r="I15" s="243"/>
      <c r="J15" s="247"/>
      <c r="K15" s="243">
        <f>SUM(K12:K14)</f>
        <v>48</v>
      </c>
      <c r="L15" s="223"/>
    </row>
    <row r="16" spans="1:12" s="3" customFormat="1" ht="18.5">
      <c r="A16" s="119" t="s">
        <v>17</v>
      </c>
      <c r="B16" s="126"/>
      <c r="C16" s="230">
        <v>450</v>
      </c>
      <c r="D16" s="231"/>
      <c r="E16" s="231"/>
      <c r="F16" s="231"/>
      <c r="G16" s="231"/>
      <c r="H16" s="232"/>
      <c r="I16" s="233"/>
      <c r="J16" s="232"/>
      <c r="K16" s="233"/>
      <c r="L16" s="221"/>
    </row>
    <row r="17" spans="1:13" s="3" customFormat="1" ht="20.25" customHeight="1">
      <c r="A17" s="183" t="s">
        <v>103</v>
      </c>
      <c r="B17" s="184"/>
      <c r="C17" s="248">
        <f>C16/3</f>
        <v>150</v>
      </c>
      <c r="D17" s="249"/>
      <c r="E17" s="249"/>
      <c r="F17" s="249"/>
      <c r="G17" s="249"/>
      <c r="H17" s="249"/>
      <c r="I17" s="250"/>
      <c r="J17" s="251"/>
      <c r="K17" s="252"/>
      <c r="L17" s="224"/>
    </row>
    <row r="18" spans="1:13" s="3" customFormat="1" ht="92.5">
      <c r="A18" s="182" t="s">
        <v>104</v>
      </c>
      <c r="B18" s="124"/>
      <c r="C18" s="227">
        <f>$C$17/8</f>
        <v>18.75</v>
      </c>
      <c r="D18" s="235">
        <v>3</v>
      </c>
      <c r="E18" s="235">
        <v>3</v>
      </c>
      <c r="F18" s="235">
        <v>4</v>
      </c>
      <c r="G18" s="235">
        <v>4</v>
      </c>
      <c r="H18" s="235">
        <v>5</v>
      </c>
      <c r="I18" s="236">
        <f t="shared" si="0"/>
        <v>3.8</v>
      </c>
      <c r="J18" s="245">
        <v>3</v>
      </c>
      <c r="K18" s="229">
        <f t="shared" si="1"/>
        <v>11.25</v>
      </c>
      <c r="L18" s="222" t="s">
        <v>257</v>
      </c>
    </row>
    <row r="19" spans="1:13" s="3" customFormat="1" ht="111">
      <c r="A19" s="182" t="s">
        <v>105</v>
      </c>
      <c r="B19" s="124"/>
      <c r="C19" s="227">
        <f t="shared" ref="C19:C25" si="2">$C$17/8</f>
        <v>18.75</v>
      </c>
      <c r="D19" s="235">
        <v>4</v>
      </c>
      <c r="E19" s="235">
        <v>4</v>
      </c>
      <c r="F19" s="235">
        <v>1</v>
      </c>
      <c r="G19" s="235">
        <v>4</v>
      </c>
      <c r="H19" s="235">
        <v>5</v>
      </c>
      <c r="I19" s="236">
        <f t="shared" si="0"/>
        <v>3.6</v>
      </c>
      <c r="J19" s="245">
        <v>3</v>
      </c>
      <c r="K19" s="229">
        <f t="shared" si="1"/>
        <v>11.25</v>
      </c>
      <c r="L19" s="222" t="s">
        <v>272</v>
      </c>
    </row>
    <row r="20" spans="1:13" s="3" customFormat="1" ht="18.5">
      <c r="A20" s="182" t="s">
        <v>106</v>
      </c>
      <c r="B20" s="124"/>
      <c r="C20" s="228">
        <f t="shared" si="2"/>
        <v>18.75</v>
      </c>
      <c r="D20" s="235">
        <v>4</v>
      </c>
      <c r="E20" s="235">
        <v>4</v>
      </c>
      <c r="F20" s="235">
        <v>3</v>
      </c>
      <c r="G20" s="235">
        <v>3</v>
      </c>
      <c r="H20" s="235">
        <v>5</v>
      </c>
      <c r="I20" s="236">
        <f t="shared" si="0"/>
        <v>3.8</v>
      </c>
      <c r="J20" s="245">
        <v>3</v>
      </c>
      <c r="K20" s="229">
        <f t="shared" si="1"/>
        <v>11.25</v>
      </c>
      <c r="L20" s="222"/>
      <c r="M20" s="226"/>
    </row>
    <row r="21" spans="1:13" s="3" customFormat="1" ht="111">
      <c r="A21" s="182" t="s">
        <v>107</v>
      </c>
      <c r="B21" s="124"/>
      <c r="C21" s="228">
        <f t="shared" si="2"/>
        <v>18.75</v>
      </c>
      <c r="D21" s="235">
        <v>4</v>
      </c>
      <c r="E21" s="235">
        <v>4</v>
      </c>
      <c r="F21" s="235">
        <v>3</v>
      </c>
      <c r="G21" s="235">
        <v>3</v>
      </c>
      <c r="H21" s="235">
        <v>5</v>
      </c>
      <c r="I21" s="236">
        <f t="shared" si="0"/>
        <v>3.8</v>
      </c>
      <c r="J21" s="245">
        <v>3</v>
      </c>
      <c r="K21" s="229">
        <f t="shared" si="1"/>
        <v>11.25</v>
      </c>
      <c r="L21" s="222" t="s">
        <v>266</v>
      </c>
      <c r="M21" s="226"/>
    </row>
    <row r="22" spans="1:13" s="3" customFormat="1" ht="74">
      <c r="A22" s="182" t="s">
        <v>108</v>
      </c>
      <c r="B22" s="124"/>
      <c r="C22" s="228">
        <f t="shared" si="2"/>
        <v>18.75</v>
      </c>
      <c r="D22" s="235">
        <v>4</v>
      </c>
      <c r="E22" s="235">
        <v>4</v>
      </c>
      <c r="F22" s="235">
        <v>4</v>
      </c>
      <c r="G22" s="235">
        <v>4</v>
      </c>
      <c r="H22" s="235">
        <v>5</v>
      </c>
      <c r="I22" s="236">
        <f t="shared" si="0"/>
        <v>4.2</v>
      </c>
      <c r="J22" s="245">
        <v>4</v>
      </c>
      <c r="K22" s="229">
        <f t="shared" si="1"/>
        <v>15</v>
      </c>
      <c r="L22" s="222" t="s">
        <v>258</v>
      </c>
    </row>
    <row r="23" spans="1:13" s="3" customFormat="1" ht="166.5">
      <c r="A23" s="182" t="s">
        <v>109</v>
      </c>
      <c r="B23" s="124"/>
      <c r="C23" s="228">
        <f t="shared" si="2"/>
        <v>18.75</v>
      </c>
      <c r="D23" s="235">
        <v>4</v>
      </c>
      <c r="E23" s="235">
        <v>3</v>
      </c>
      <c r="F23" s="235">
        <v>4</v>
      </c>
      <c r="G23" s="235">
        <v>4</v>
      </c>
      <c r="H23" s="235">
        <v>5</v>
      </c>
      <c r="I23" s="236">
        <f t="shared" si="0"/>
        <v>4</v>
      </c>
      <c r="J23" s="245">
        <v>4</v>
      </c>
      <c r="K23" s="229">
        <f t="shared" si="1"/>
        <v>15</v>
      </c>
      <c r="L23" s="222" t="s">
        <v>259</v>
      </c>
    </row>
    <row r="24" spans="1:13" s="3" customFormat="1" ht="55.5">
      <c r="A24" s="182" t="s">
        <v>110</v>
      </c>
      <c r="B24" s="197"/>
      <c r="C24" s="228">
        <f t="shared" si="2"/>
        <v>18.75</v>
      </c>
      <c r="D24" s="235">
        <v>3</v>
      </c>
      <c r="E24" s="235">
        <v>4</v>
      </c>
      <c r="F24" s="235">
        <v>4</v>
      </c>
      <c r="G24" s="235">
        <v>4</v>
      </c>
      <c r="H24" s="235">
        <v>4</v>
      </c>
      <c r="I24" s="236">
        <f t="shared" si="0"/>
        <v>3.8</v>
      </c>
      <c r="J24" s="245">
        <v>4</v>
      </c>
      <c r="K24" s="229">
        <f t="shared" si="1"/>
        <v>15</v>
      </c>
      <c r="L24" s="222" t="s">
        <v>273</v>
      </c>
    </row>
    <row r="25" spans="1:13" s="3" customFormat="1" ht="74">
      <c r="A25" s="182" t="s">
        <v>111</v>
      </c>
      <c r="B25" s="124"/>
      <c r="C25" s="228">
        <f t="shared" si="2"/>
        <v>18.75</v>
      </c>
      <c r="D25" s="235">
        <v>4</v>
      </c>
      <c r="E25" s="235">
        <v>5</v>
      </c>
      <c r="F25" s="235">
        <v>5</v>
      </c>
      <c r="G25" s="235">
        <v>3</v>
      </c>
      <c r="H25" s="235">
        <v>5</v>
      </c>
      <c r="I25" s="236">
        <f t="shared" si="0"/>
        <v>4.4000000000000004</v>
      </c>
      <c r="J25" s="245">
        <v>4</v>
      </c>
      <c r="K25" s="229">
        <f t="shared" si="1"/>
        <v>15</v>
      </c>
      <c r="L25" s="222" t="s">
        <v>274</v>
      </c>
      <c r="M25" s="226"/>
    </row>
    <row r="26" spans="1:13" s="3" customFormat="1" ht="18.5">
      <c r="A26" s="183" t="s">
        <v>112</v>
      </c>
      <c r="B26" s="184"/>
      <c r="C26" s="248">
        <v>150</v>
      </c>
      <c r="D26" s="249"/>
      <c r="E26" s="249"/>
      <c r="F26" s="249"/>
      <c r="G26" s="249"/>
      <c r="H26" s="249"/>
      <c r="I26" s="250"/>
      <c r="J26" s="251"/>
      <c r="K26" s="252"/>
      <c r="L26" s="224"/>
    </row>
    <row r="27" spans="1:13" s="3" customFormat="1" ht="74">
      <c r="A27" s="182" t="s">
        <v>113</v>
      </c>
      <c r="B27" s="124"/>
      <c r="C27" s="228">
        <f>$C$26/10</f>
        <v>15</v>
      </c>
      <c r="D27" s="235">
        <v>3</v>
      </c>
      <c r="E27" s="235">
        <v>3</v>
      </c>
      <c r="F27" s="235">
        <v>4</v>
      </c>
      <c r="G27" s="235">
        <v>4</v>
      </c>
      <c r="H27" s="235">
        <v>4</v>
      </c>
      <c r="I27" s="236">
        <f t="shared" si="0"/>
        <v>3.6</v>
      </c>
      <c r="J27" s="245">
        <v>4</v>
      </c>
      <c r="K27" s="229">
        <f t="shared" si="1"/>
        <v>12</v>
      </c>
      <c r="L27" s="222" t="s">
        <v>262</v>
      </c>
      <c r="M27" s="226"/>
    </row>
    <row r="28" spans="1:13" s="3" customFormat="1" ht="129.5">
      <c r="A28" s="182" t="s">
        <v>114</v>
      </c>
      <c r="B28" s="124"/>
      <c r="C28" s="228">
        <f t="shared" ref="C28:C36" si="3">$C$26/10</f>
        <v>15</v>
      </c>
      <c r="D28" s="235">
        <v>4</v>
      </c>
      <c r="E28" s="235">
        <v>4</v>
      </c>
      <c r="F28" s="235">
        <v>4</v>
      </c>
      <c r="G28" s="235">
        <v>3</v>
      </c>
      <c r="H28" s="235">
        <v>4</v>
      </c>
      <c r="I28" s="236">
        <f t="shared" si="0"/>
        <v>3.8</v>
      </c>
      <c r="J28" s="245">
        <v>4</v>
      </c>
      <c r="K28" s="229">
        <f t="shared" si="1"/>
        <v>12</v>
      </c>
      <c r="L28" s="222" t="s">
        <v>275</v>
      </c>
      <c r="M28" s="226"/>
    </row>
    <row r="29" spans="1:13" s="3" customFormat="1" ht="55.5">
      <c r="A29" s="182" t="s">
        <v>115</v>
      </c>
      <c r="B29" s="124"/>
      <c r="C29" s="228">
        <f t="shared" si="3"/>
        <v>15</v>
      </c>
      <c r="D29" s="235">
        <v>4</v>
      </c>
      <c r="E29" s="235">
        <v>4</v>
      </c>
      <c r="F29" s="235">
        <v>4</v>
      </c>
      <c r="G29" s="235">
        <v>3</v>
      </c>
      <c r="H29" s="235">
        <v>4</v>
      </c>
      <c r="I29" s="236">
        <f t="shared" si="0"/>
        <v>3.8</v>
      </c>
      <c r="J29" s="245">
        <v>4</v>
      </c>
      <c r="K29" s="229">
        <f t="shared" si="1"/>
        <v>12</v>
      </c>
      <c r="L29" s="222" t="s">
        <v>267</v>
      </c>
      <c r="M29" s="226"/>
    </row>
    <row r="30" spans="1:13" s="3" customFormat="1" ht="74">
      <c r="A30" s="182" t="s">
        <v>116</v>
      </c>
      <c r="B30" s="124"/>
      <c r="C30" s="228">
        <f t="shared" si="3"/>
        <v>15</v>
      </c>
      <c r="D30" s="235">
        <v>3</v>
      </c>
      <c r="E30" s="235">
        <v>4</v>
      </c>
      <c r="F30" s="235">
        <v>4</v>
      </c>
      <c r="G30" s="235">
        <v>4</v>
      </c>
      <c r="H30" s="235">
        <v>4</v>
      </c>
      <c r="I30" s="236">
        <f t="shared" si="0"/>
        <v>3.8</v>
      </c>
      <c r="J30" s="245">
        <v>4</v>
      </c>
      <c r="K30" s="229">
        <f t="shared" si="1"/>
        <v>12</v>
      </c>
      <c r="L30" s="222" t="s">
        <v>260</v>
      </c>
      <c r="M30" s="226"/>
    </row>
    <row r="31" spans="1:13" s="3" customFormat="1" ht="18.5">
      <c r="A31" s="182" t="s">
        <v>117</v>
      </c>
      <c r="B31" s="124"/>
      <c r="C31" s="228">
        <f t="shared" si="3"/>
        <v>15</v>
      </c>
      <c r="D31" s="235">
        <v>4</v>
      </c>
      <c r="E31" s="235">
        <v>4</v>
      </c>
      <c r="F31" s="235">
        <v>4</v>
      </c>
      <c r="G31" s="235">
        <v>4</v>
      </c>
      <c r="H31" s="235">
        <v>4</v>
      </c>
      <c r="I31" s="236">
        <f t="shared" si="0"/>
        <v>4</v>
      </c>
      <c r="J31" s="245">
        <v>4</v>
      </c>
      <c r="K31" s="229">
        <f t="shared" si="1"/>
        <v>12</v>
      </c>
      <c r="L31" s="222"/>
    </row>
    <row r="32" spans="1:13" s="3" customFormat="1" ht="92.5">
      <c r="A32" s="182" t="s">
        <v>118</v>
      </c>
      <c r="B32" s="124"/>
      <c r="C32" s="228">
        <f t="shared" si="3"/>
        <v>15</v>
      </c>
      <c r="D32" s="235">
        <v>4</v>
      </c>
      <c r="E32" s="235">
        <v>5</v>
      </c>
      <c r="F32" s="235">
        <v>4</v>
      </c>
      <c r="G32" s="235">
        <v>4</v>
      </c>
      <c r="H32" s="235">
        <v>4</v>
      </c>
      <c r="I32" s="236">
        <f t="shared" si="0"/>
        <v>4.2</v>
      </c>
      <c r="J32" s="245">
        <v>4</v>
      </c>
      <c r="K32" s="229">
        <f t="shared" si="1"/>
        <v>12</v>
      </c>
      <c r="L32" s="222" t="s">
        <v>261</v>
      </c>
      <c r="M32" s="226"/>
    </row>
    <row r="33" spans="1:13" s="3" customFormat="1" ht="74">
      <c r="A33" s="182" t="s">
        <v>119</v>
      </c>
      <c r="B33" s="124"/>
      <c r="C33" s="228">
        <f t="shared" si="3"/>
        <v>15</v>
      </c>
      <c r="D33" s="235">
        <v>4</v>
      </c>
      <c r="E33" s="235">
        <v>5</v>
      </c>
      <c r="F33" s="235">
        <v>4</v>
      </c>
      <c r="G33" s="235">
        <v>3</v>
      </c>
      <c r="H33" s="235">
        <v>3</v>
      </c>
      <c r="I33" s="236">
        <f t="shared" si="0"/>
        <v>3.8</v>
      </c>
      <c r="J33" s="245">
        <v>4</v>
      </c>
      <c r="K33" s="229">
        <f t="shared" si="1"/>
        <v>12</v>
      </c>
      <c r="L33" s="222" t="s">
        <v>263</v>
      </c>
      <c r="M33" s="226"/>
    </row>
    <row r="34" spans="1:13" s="3" customFormat="1" ht="111">
      <c r="A34" s="182" t="s">
        <v>120</v>
      </c>
      <c r="B34" s="124"/>
      <c r="C34" s="228">
        <f t="shared" si="3"/>
        <v>15</v>
      </c>
      <c r="D34" s="235">
        <v>4</v>
      </c>
      <c r="E34" s="235">
        <v>4</v>
      </c>
      <c r="F34" s="235">
        <v>3</v>
      </c>
      <c r="G34" s="235">
        <v>4</v>
      </c>
      <c r="H34" s="235">
        <v>3</v>
      </c>
      <c r="I34" s="236">
        <f t="shared" si="0"/>
        <v>3.6</v>
      </c>
      <c r="J34" s="245">
        <v>4</v>
      </c>
      <c r="K34" s="229">
        <f t="shared" si="1"/>
        <v>12</v>
      </c>
      <c r="L34" s="222" t="s">
        <v>268</v>
      </c>
      <c r="M34" s="226"/>
    </row>
    <row r="35" spans="1:13" s="3" customFormat="1" ht="74">
      <c r="A35" s="182" t="s">
        <v>121</v>
      </c>
      <c r="B35" s="124"/>
      <c r="C35" s="228">
        <f t="shared" si="3"/>
        <v>15</v>
      </c>
      <c r="D35" s="235">
        <v>3</v>
      </c>
      <c r="E35" s="235">
        <v>5</v>
      </c>
      <c r="F35" s="235">
        <v>4</v>
      </c>
      <c r="G35" s="235">
        <v>4</v>
      </c>
      <c r="H35" s="235">
        <v>4</v>
      </c>
      <c r="I35" s="236">
        <f t="shared" si="0"/>
        <v>4</v>
      </c>
      <c r="J35" s="245">
        <v>4</v>
      </c>
      <c r="K35" s="229">
        <f t="shared" si="1"/>
        <v>12</v>
      </c>
      <c r="L35" s="222" t="s">
        <v>264</v>
      </c>
      <c r="M35" s="226"/>
    </row>
    <row r="36" spans="1:13" s="3" customFormat="1" ht="18.5">
      <c r="A36" s="182" t="s">
        <v>122</v>
      </c>
      <c r="B36" s="124"/>
      <c r="C36" s="228">
        <f t="shared" si="3"/>
        <v>15</v>
      </c>
      <c r="D36" s="235">
        <v>4</v>
      </c>
      <c r="E36" s="235">
        <v>4</v>
      </c>
      <c r="F36" s="235">
        <v>4</v>
      </c>
      <c r="G36" s="235">
        <v>3</v>
      </c>
      <c r="H36" s="235">
        <v>5</v>
      </c>
      <c r="I36" s="236">
        <f t="shared" si="0"/>
        <v>4</v>
      </c>
      <c r="J36" s="245">
        <v>4</v>
      </c>
      <c r="K36" s="229">
        <f t="shared" si="1"/>
        <v>12</v>
      </c>
      <c r="L36" s="222"/>
      <c r="M36" s="226"/>
    </row>
    <row r="37" spans="1:13" s="3" customFormat="1" ht="18.5">
      <c r="A37" s="183" t="s">
        <v>123</v>
      </c>
      <c r="B37" s="184"/>
      <c r="C37" s="248">
        <v>75</v>
      </c>
      <c r="D37" s="249"/>
      <c r="E37" s="249"/>
      <c r="F37" s="249"/>
      <c r="G37" s="249"/>
      <c r="H37" s="249"/>
      <c r="I37" s="250"/>
      <c r="J37" s="251"/>
      <c r="K37" s="252"/>
      <c r="L37" s="224"/>
    </row>
    <row r="38" spans="1:13" s="3" customFormat="1" ht="129.5">
      <c r="A38" s="182" t="s">
        <v>124</v>
      </c>
      <c r="B38" s="124"/>
      <c r="C38" s="228">
        <v>20</v>
      </c>
      <c r="D38" s="235">
        <v>4</v>
      </c>
      <c r="E38" s="235">
        <v>3</v>
      </c>
      <c r="F38" s="235">
        <v>4</v>
      </c>
      <c r="G38" s="235">
        <v>4</v>
      </c>
      <c r="H38" s="235">
        <v>5</v>
      </c>
      <c r="I38" s="236">
        <f t="shared" si="0"/>
        <v>4</v>
      </c>
      <c r="J38" s="245">
        <v>4</v>
      </c>
      <c r="K38" s="229">
        <f t="shared" si="1"/>
        <v>16</v>
      </c>
      <c r="L38" s="222" t="s">
        <v>254</v>
      </c>
    </row>
    <row r="39" spans="1:13" s="3" customFormat="1" ht="129.5">
      <c r="A39" s="182" t="s">
        <v>125</v>
      </c>
      <c r="B39" s="124"/>
      <c r="C39" s="228">
        <v>20</v>
      </c>
      <c r="D39" s="235">
        <v>3</v>
      </c>
      <c r="E39" s="235">
        <v>4</v>
      </c>
      <c r="F39" s="235">
        <v>4</v>
      </c>
      <c r="G39" s="235">
        <v>4</v>
      </c>
      <c r="H39" s="235">
        <v>4</v>
      </c>
      <c r="I39" s="236">
        <f t="shared" si="0"/>
        <v>3.8</v>
      </c>
      <c r="J39" s="245">
        <v>4</v>
      </c>
      <c r="K39" s="229">
        <f t="shared" si="1"/>
        <v>16</v>
      </c>
      <c r="L39" s="222" t="s">
        <v>253</v>
      </c>
    </row>
    <row r="40" spans="1:13" s="3" customFormat="1" ht="92.5">
      <c r="A40" s="182" t="s">
        <v>126</v>
      </c>
      <c r="B40" s="124"/>
      <c r="C40" s="228">
        <v>15</v>
      </c>
      <c r="D40" s="235">
        <v>3</v>
      </c>
      <c r="E40" s="235">
        <v>5</v>
      </c>
      <c r="F40" s="235">
        <v>3</v>
      </c>
      <c r="G40" s="235">
        <v>3</v>
      </c>
      <c r="H40" s="235">
        <v>4</v>
      </c>
      <c r="I40" s="236">
        <f t="shared" si="0"/>
        <v>3.6</v>
      </c>
      <c r="J40" s="245">
        <v>3</v>
      </c>
      <c r="K40" s="229">
        <f t="shared" si="1"/>
        <v>9</v>
      </c>
      <c r="L40" s="222" t="s">
        <v>252</v>
      </c>
    </row>
    <row r="41" spans="1:13" s="3" customFormat="1" ht="92.5">
      <c r="A41" s="182" t="s">
        <v>127</v>
      </c>
      <c r="B41" s="124"/>
      <c r="C41" s="228">
        <v>20</v>
      </c>
      <c r="D41" s="235">
        <v>3</v>
      </c>
      <c r="E41" s="235">
        <v>5</v>
      </c>
      <c r="F41" s="235">
        <v>4</v>
      </c>
      <c r="G41" s="235">
        <v>3</v>
      </c>
      <c r="H41" s="235">
        <v>4</v>
      </c>
      <c r="I41" s="236">
        <f t="shared" si="0"/>
        <v>3.8</v>
      </c>
      <c r="J41" s="245">
        <v>4</v>
      </c>
      <c r="K41" s="229">
        <f t="shared" si="1"/>
        <v>16</v>
      </c>
      <c r="L41" s="222" t="s">
        <v>269</v>
      </c>
      <c r="M41" s="226"/>
    </row>
    <row r="42" spans="1:13" s="3" customFormat="1" ht="18.5">
      <c r="A42" s="183" t="s">
        <v>128</v>
      </c>
      <c r="B42" s="184"/>
      <c r="C42" s="248">
        <v>75</v>
      </c>
      <c r="D42" s="249"/>
      <c r="E42" s="249"/>
      <c r="F42" s="249" t="s">
        <v>129</v>
      </c>
      <c r="G42" s="249"/>
      <c r="H42" s="249"/>
      <c r="I42" s="250"/>
      <c r="J42" s="251"/>
      <c r="K42" s="252"/>
      <c r="L42" s="224"/>
    </row>
    <row r="43" spans="1:13" s="3" customFormat="1" ht="148">
      <c r="A43" s="182" t="s">
        <v>130</v>
      </c>
      <c r="B43" s="124"/>
      <c r="C43" s="228">
        <v>20</v>
      </c>
      <c r="D43" s="235">
        <v>4</v>
      </c>
      <c r="E43" s="235">
        <v>5</v>
      </c>
      <c r="F43" s="235">
        <v>3</v>
      </c>
      <c r="G43" s="235">
        <v>3</v>
      </c>
      <c r="H43" s="245">
        <v>3</v>
      </c>
      <c r="I43" s="236">
        <f t="shared" si="0"/>
        <v>3.6</v>
      </c>
      <c r="J43" s="245">
        <v>4</v>
      </c>
      <c r="K43" s="229">
        <f t="shared" si="1"/>
        <v>16</v>
      </c>
      <c r="L43" s="222" t="s">
        <v>270</v>
      </c>
    </row>
    <row r="44" spans="1:13" s="3" customFormat="1" ht="111">
      <c r="A44" s="182" t="s">
        <v>131</v>
      </c>
      <c r="B44" s="124"/>
      <c r="C44" s="228">
        <v>17.5</v>
      </c>
      <c r="D44" s="235">
        <v>4</v>
      </c>
      <c r="E44" s="235">
        <v>4</v>
      </c>
      <c r="F44" s="235">
        <v>4</v>
      </c>
      <c r="G44" s="235">
        <v>3</v>
      </c>
      <c r="H44" s="245">
        <v>3</v>
      </c>
      <c r="I44" s="236">
        <f t="shared" si="0"/>
        <v>3.6</v>
      </c>
      <c r="J44" s="245">
        <v>4</v>
      </c>
      <c r="K44" s="229">
        <f t="shared" si="1"/>
        <v>14</v>
      </c>
      <c r="L44" s="222" t="s">
        <v>251</v>
      </c>
    </row>
    <row r="45" spans="1:13" s="3" customFormat="1" ht="18.5">
      <c r="A45" s="182" t="s">
        <v>132</v>
      </c>
      <c r="B45" s="124"/>
      <c r="C45" s="228">
        <v>17.5</v>
      </c>
      <c r="D45" s="235">
        <v>4</v>
      </c>
      <c r="E45" s="235">
        <v>4</v>
      </c>
      <c r="F45" s="235">
        <v>3</v>
      </c>
      <c r="G45" s="235">
        <v>4</v>
      </c>
      <c r="H45" s="245">
        <v>4</v>
      </c>
      <c r="I45" s="236">
        <f t="shared" si="0"/>
        <v>3.8</v>
      </c>
      <c r="J45" s="245">
        <v>4</v>
      </c>
      <c r="K45" s="229">
        <f t="shared" si="1"/>
        <v>14</v>
      </c>
      <c r="L45" s="222"/>
    </row>
    <row r="46" spans="1:13" s="3" customFormat="1" ht="18.5">
      <c r="A46" s="182" t="s">
        <v>133</v>
      </c>
      <c r="B46" s="124"/>
      <c r="C46" s="228">
        <v>20</v>
      </c>
      <c r="D46" s="235">
        <v>3</v>
      </c>
      <c r="E46" s="235">
        <v>5</v>
      </c>
      <c r="F46" s="235">
        <v>4</v>
      </c>
      <c r="G46" s="235">
        <v>4</v>
      </c>
      <c r="H46" s="245">
        <v>4</v>
      </c>
      <c r="I46" s="236">
        <f t="shared" si="0"/>
        <v>4</v>
      </c>
      <c r="J46" s="245">
        <v>4</v>
      </c>
      <c r="K46" s="229">
        <f t="shared" si="1"/>
        <v>16</v>
      </c>
      <c r="L46" s="222"/>
      <c r="M46" s="226"/>
    </row>
    <row r="47" spans="1:13" s="3" customFormat="1" ht="18.5">
      <c r="A47" s="112" t="s">
        <v>99</v>
      </c>
      <c r="B47" s="125"/>
      <c r="C47" s="241"/>
      <c r="D47" s="241"/>
      <c r="E47" s="241"/>
      <c r="F47" s="241"/>
      <c r="G47" s="241"/>
      <c r="H47" s="242"/>
      <c r="I47" s="243"/>
      <c r="J47" s="247"/>
      <c r="K47" s="243">
        <f>SUM(K18:K46)</f>
        <v>342</v>
      </c>
      <c r="L47" s="223"/>
    </row>
    <row r="48" spans="1:13" s="3" customFormat="1" ht="18.5">
      <c r="A48" s="119" t="s">
        <v>18</v>
      </c>
      <c r="B48" s="126"/>
      <c r="C48" s="230">
        <v>100</v>
      </c>
      <c r="D48" s="231"/>
      <c r="E48" s="231"/>
      <c r="F48" s="231"/>
      <c r="G48" s="231"/>
      <c r="H48" s="232"/>
      <c r="I48" s="233"/>
      <c r="J48" s="232"/>
      <c r="K48" s="233"/>
      <c r="L48" s="221"/>
    </row>
    <row r="49" spans="1:12" s="3" customFormat="1" ht="74">
      <c r="A49" s="120" t="s">
        <v>18</v>
      </c>
      <c r="B49" s="124"/>
      <c r="C49" s="228">
        <v>100</v>
      </c>
      <c r="D49" s="235">
        <v>4</v>
      </c>
      <c r="E49" s="235">
        <v>5</v>
      </c>
      <c r="F49" s="235">
        <v>3</v>
      </c>
      <c r="G49" s="235">
        <v>4</v>
      </c>
      <c r="H49" s="235">
        <v>4</v>
      </c>
      <c r="I49" s="236">
        <f t="shared" si="0"/>
        <v>4</v>
      </c>
      <c r="J49" s="245">
        <v>4</v>
      </c>
      <c r="K49" s="229">
        <f t="shared" ref="K49" si="4">IF(J49=5,C49*1,IF(J49=4,C49*0.8,IF(J49=3,C49*0.6,IF(J49=2,C49*0.3,IF(J49=1,C49*0)))))</f>
        <v>80</v>
      </c>
      <c r="L49" s="222" t="s">
        <v>265</v>
      </c>
    </row>
    <row r="50" spans="1:12" ht="18.5">
      <c r="A50" s="112" t="s">
        <v>99</v>
      </c>
      <c r="B50" s="103"/>
      <c r="C50" s="241"/>
      <c r="D50" s="241"/>
      <c r="E50" s="241"/>
      <c r="F50" s="241"/>
      <c r="G50" s="241"/>
      <c r="H50" s="242"/>
      <c r="I50" s="243"/>
      <c r="J50" s="243"/>
      <c r="K50" s="243">
        <f>SUM(K49)</f>
        <v>80</v>
      </c>
      <c r="L50" s="128"/>
    </row>
    <row r="51" spans="1:12" ht="18.5">
      <c r="A51" s="119" t="s">
        <v>20</v>
      </c>
      <c r="B51" s="109"/>
      <c r="C51" s="230">
        <v>50</v>
      </c>
      <c r="D51" s="231"/>
      <c r="E51" s="231"/>
      <c r="F51" s="231"/>
      <c r="G51" s="231"/>
      <c r="H51" s="232"/>
      <c r="I51" s="233"/>
      <c r="J51" s="232"/>
      <c r="K51" s="233"/>
      <c r="L51" s="129"/>
    </row>
    <row r="52" spans="1:12" ht="58">
      <c r="A52" s="213" t="s">
        <v>242</v>
      </c>
      <c r="B52" s="101"/>
      <c r="C52" s="228">
        <v>10</v>
      </c>
      <c r="D52" s="235">
        <v>4</v>
      </c>
      <c r="E52" s="235">
        <v>4</v>
      </c>
      <c r="F52" s="235">
        <v>3</v>
      </c>
      <c r="G52" s="235">
        <v>4</v>
      </c>
      <c r="H52" s="235">
        <v>4</v>
      </c>
      <c r="I52" s="236">
        <f t="shared" si="0"/>
        <v>3.8</v>
      </c>
      <c r="J52" s="245">
        <v>4</v>
      </c>
      <c r="K52" s="229">
        <f t="shared" si="1"/>
        <v>8</v>
      </c>
      <c r="L52" s="127"/>
    </row>
    <row r="53" spans="1:12" ht="74">
      <c r="A53" s="213" t="s">
        <v>243</v>
      </c>
      <c r="B53" s="101"/>
      <c r="C53" s="228">
        <v>10</v>
      </c>
      <c r="D53" s="235">
        <v>3</v>
      </c>
      <c r="E53" s="235">
        <v>3</v>
      </c>
      <c r="F53" s="235">
        <v>4</v>
      </c>
      <c r="G53" s="235">
        <v>3</v>
      </c>
      <c r="H53" s="235">
        <v>4</v>
      </c>
      <c r="I53" s="236">
        <f t="shared" si="0"/>
        <v>3.4</v>
      </c>
      <c r="J53" s="245">
        <v>3</v>
      </c>
      <c r="K53" s="229">
        <f t="shared" si="1"/>
        <v>6</v>
      </c>
      <c r="L53" s="127" t="s">
        <v>250</v>
      </c>
    </row>
    <row r="54" spans="1:12" ht="29">
      <c r="A54" s="213" t="s">
        <v>244</v>
      </c>
      <c r="B54" s="101"/>
      <c r="C54" s="228">
        <v>10</v>
      </c>
      <c r="D54" s="235">
        <v>3</v>
      </c>
      <c r="E54" s="235">
        <v>4</v>
      </c>
      <c r="F54" s="235">
        <v>5</v>
      </c>
      <c r="G54" s="235">
        <v>4</v>
      </c>
      <c r="H54" s="235">
        <v>4</v>
      </c>
      <c r="I54" s="236">
        <f t="shared" si="0"/>
        <v>4</v>
      </c>
      <c r="J54" s="245">
        <v>4</v>
      </c>
      <c r="K54" s="229">
        <f t="shared" si="1"/>
        <v>8</v>
      </c>
      <c r="L54" s="127"/>
    </row>
    <row r="55" spans="1:12" ht="43.5">
      <c r="A55" s="213" t="s">
        <v>245</v>
      </c>
      <c r="B55" s="101"/>
      <c r="C55" s="228">
        <v>10</v>
      </c>
      <c r="D55" s="235">
        <v>3</v>
      </c>
      <c r="E55" s="235">
        <v>4</v>
      </c>
      <c r="F55" s="235">
        <v>4</v>
      </c>
      <c r="G55" s="235">
        <v>3</v>
      </c>
      <c r="H55" s="235">
        <v>4</v>
      </c>
      <c r="I55" s="236">
        <f t="shared" si="0"/>
        <v>3.6</v>
      </c>
      <c r="J55" s="245">
        <v>4</v>
      </c>
      <c r="K55" s="229">
        <f t="shared" si="1"/>
        <v>8</v>
      </c>
      <c r="L55" s="127"/>
    </row>
    <row r="56" spans="1:12" ht="33" customHeight="1">
      <c r="A56" s="213" t="s">
        <v>246</v>
      </c>
      <c r="B56" s="101"/>
      <c r="C56" s="228">
        <v>10</v>
      </c>
      <c r="D56" s="235">
        <v>3</v>
      </c>
      <c r="E56" s="235">
        <v>4</v>
      </c>
      <c r="F56" s="235">
        <v>4</v>
      </c>
      <c r="G56" s="235">
        <v>4</v>
      </c>
      <c r="H56" s="235">
        <v>4</v>
      </c>
      <c r="I56" s="236">
        <f t="shared" si="0"/>
        <v>3.8</v>
      </c>
      <c r="J56" s="245">
        <v>4</v>
      </c>
      <c r="K56" s="229">
        <f t="shared" si="1"/>
        <v>8</v>
      </c>
      <c r="L56" s="127"/>
    </row>
    <row r="57" spans="1:12" ht="19" thickBot="1">
      <c r="A57" s="112" t="s">
        <v>99</v>
      </c>
      <c r="B57" s="103"/>
      <c r="C57" s="105"/>
      <c r="D57" s="107"/>
      <c r="E57" s="107"/>
      <c r="F57" s="107"/>
      <c r="G57" s="107"/>
      <c r="H57" s="107"/>
      <c r="I57" s="172"/>
      <c r="J57" s="106"/>
      <c r="K57" s="152">
        <f>SUM(K52:K56)</f>
        <v>38</v>
      </c>
      <c r="L57" s="128"/>
    </row>
    <row r="58" spans="1:12" ht="26.5" thickBot="1">
      <c r="A58" s="78" t="s">
        <v>135</v>
      </c>
      <c r="B58" s="79"/>
      <c r="C58" s="80">
        <f>C5+C11+C16+C48+C51</f>
        <v>800</v>
      </c>
      <c r="D58" s="81"/>
      <c r="E58" s="81"/>
      <c r="F58" s="81"/>
      <c r="G58" s="81"/>
      <c r="H58" s="81"/>
      <c r="I58" s="82"/>
      <c r="J58" s="83"/>
      <c r="K58" s="253">
        <f>SUM(K10+K15+K47+K50+K57)</f>
        <v>568</v>
      </c>
      <c r="L58" s="97"/>
    </row>
  </sheetData>
  <sheetProtection selectLockedCells="1"/>
  <mergeCells count="8">
    <mergeCell ref="K3:K4"/>
    <mergeCell ref="L3:L4"/>
    <mergeCell ref="A3:A4"/>
    <mergeCell ref="B3:B4"/>
    <mergeCell ref="C3:C4"/>
    <mergeCell ref="D3:H3"/>
    <mergeCell ref="I3:I4"/>
    <mergeCell ref="J3:J4"/>
  </mergeCells>
  <dataValidations count="2">
    <dataValidation type="list" allowBlank="1" showInputMessage="1" showErrorMessage="1" sqref="D51:H56 J52:J56 J6:J9 D11:H14 I51 J12:J14 I11 D5:H9 D38:H41 J49 D16:I16 D18:H25 D27:H36 J27:J36 J38:J41 J18:J25 D48:H49 I48 D43:H46 J43:J46" xr:uid="{90E6E382-6ED9-4557-94E9-8FE4A4C55CE6}">
      <formula1>"1,2,3,4,5"</formula1>
    </dataValidation>
    <dataValidation type="list" allowBlank="1" showInputMessage="1" showErrorMessage="1" error="Please enter a whole number from 1 to 5. See the Workbook Instructions for the definitions." sqref="D58:H58" xr:uid="{3213EE4C-6A64-4A45-9411-C0A694179555}">
      <formula1>"1,2,3,4,5"</formula1>
    </dataValidation>
  </dataValidations>
  <printOptions horizontalCentered="1"/>
  <pageMargins left="0.25" right="0.25" top="0.75" bottom="0.75" header="0.3" footer="0.3"/>
  <pageSetup scale="86" fitToHeight="10" orientation="landscape"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81BC3-248C-46FC-90C6-DF860282D61A}">
  <sheetPr>
    <tabColor theme="9" tint="-0.249977111117893"/>
    <outlinePr summaryBelow="0"/>
    <pageSetUpPr autoPageBreaks="0"/>
  </sheetPr>
  <dimension ref="A1:L58"/>
  <sheetViews>
    <sheetView showGridLines="0" zoomScale="55" zoomScaleNormal="55" zoomScalePageLayoutView="90" workbookViewId="0">
      <selection activeCell="H26" sqref="H26"/>
    </sheetView>
  </sheetViews>
  <sheetFormatPr defaultColWidth="8.796875" defaultRowHeight="14.5"/>
  <cols>
    <col min="1" max="1" width="128.296875" style="10" bestFit="1" customWidth="1"/>
    <col min="2" max="2" width="21.09765625" style="11" customWidth="1"/>
    <col min="3" max="3" width="9.796875" style="12" customWidth="1"/>
    <col min="4" max="4" width="13" style="13" bestFit="1" customWidth="1"/>
    <col min="5" max="5" width="17.296875" style="13" customWidth="1"/>
    <col min="6" max="6" width="15.296875" style="13" customWidth="1"/>
    <col min="7" max="7" width="12.796875" style="13" bestFit="1" customWidth="1"/>
    <col min="8" max="8" width="12.09765625" style="13" customWidth="1"/>
    <col min="9" max="9" width="15.09765625" style="14" bestFit="1" customWidth="1"/>
    <col min="10" max="10" width="28.296875" style="14" bestFit="1" customWidth="1"/>
    <col min="11" max="11" width="29.796875" style="12" customWidth="1"/>
    <col min="12" max="12" width="133" style="15" customWidth="1"/>
    <col min="13" max="16384" width="8.796875" style="2"/>
  </cols>
  <sheetData>
    <row r="1" spans="1:12" s="1" customFormat="1" ht="19" thickBot="1">
      <c r="A1" s="58" t="s">
        <v>80</v>
      </c>
      <c r="B1" s="131" t="s">
        <v>136</v>
      </c>
      <c r="C1" s="131"/>
      <c r="D1" s="131"/>
      <c r="E1" s="56"/>
      <c r="F1" s="56"/>
      <c r="G1" s="56"/>
      <c r="H1" s="56"/>
      <c r="I1" s="57"/>
      <c r="J1" s="57"/>
      <c r="K1" s="55"/>
      <c r="L1" s="96"/>
    </row>
    <row r="2" spans="1:12" s="1" customFormat="1" ht="15" thickBot="1">
      <c r="A2" s="7"/>
      <c r="B2" s="8"/>
      <c r="C2" s="4"/>
      <c r="D2" s="5"/>
      <c r="E2" s="5"/>
      <c r="F2" s="5"/>
      <c r="G2" s="5"/>
      <c r="H2" s="5"/>
      <c r="I2" s="6"/>
      <c r="J2" s="6"/>
      <c r="K2" s="4"/>
      <c r="L2" s="9"/>
    </row>
    <row r="3" spans="1:12" s="3" customFormat="1" ht="15.65" customHeight="1">
      <c r="A3" s="276" t="s">
        <v>82</v>
      </c>
      <c r="B3" s="278" t="s">
        <v>83</v>
      </c>
      <c r="C3" s="280" t="s">
        <v>84</v>
      </c>
      <c r="D3" s="282" t="s">
        <v>85</v>
      </c>
      <c r="E3" s="283"/>
      <c r="F3" s="283"/>
      <c r="G3" s="283"/>
      <c r="H3" s="283"/>
      <c r="I3" s="284" t="s">
        <v>86</v>
      </c>
      <c r="J3" s="286" t="s">
        <v>87</v>
      </c>
      <c r="K3" s="272" t="s">
        <v>88</v>
      </c>
      <c r="L3" s="274" t="s">
        <v>89</v>
      </c>
    </row>
    <row r="4" spans="1:12" s="3" customFormat="1">
      <c r="A4" s="277"/>
      <c r="B4" s="279"/>
      <c r="C4" s="281"/>
      <c r="D4" s="76" t="s">
        <v>90</v>
      </c>
      <c r="E4" s="77" t="s">
        <v>91</v>
      </c>
      <c r="F4" s="77" t="s">
        <v>92</v>
      </c>
      <c r="G4" s="77" t="s">
        <v>93</v>
      </c>
      <c r="H4" s="77" t="s">
        <v>94</v>
      </c>
      <c r="I4" s="285"/>
      <c r="J4" s="287"/>
      <c r="K4" s="273"/>
      <c r="L4" s="275"/>
    </row>
    <row r="5" spans="1:12" s="3" customFormat="1" ht="18.5">
      <c r="A5" s="111" t="s">
        <v>15</v>
      </c>
      <c r="B5" s="109"/>
      <c r="C5" s="177">
        <v>100</v>
      </c>
      <c r="D5" s="110"/>
      <c r="E5" s="110"/>
      <c r="F5" s="110"/>
      <c r="G5" s="110"/>
      <c r="H5" s="169"/>
      <c r="I5" s="165" t="str">
        <f>IF(SUM(D5:H5)=0, "", AVERAGE(D5:H5))</f>
        <v/>
      </c>
      <c r="J5" s="156"/>
      <c r="K5" s="157"/>
      <c r="L5" s="158"/>
    </row>
    <row r="6" spans="1:12" s="3" customFormat="1" ht="18.5">
      <c r="A6" s="108" t="s">
        <v>95</v>
      </c>
      <c r="B6" s="124"/>
      <c r="C6" s="150">
        <v>20</v>
      </c>
      <c r="D6" s="100"/>
      <c r="E6" s="100"/>
      <c r="F6" s="100"/>
      <c r="G6" s="100"/>
      <c r="H6" s="100"/>
      <c r="I6" s="166" t="str">
        <f t="shared" ref="I6:I56" si="0">IF(SUM(D6:H6)=0, "", AVERAGE(D6:H6))</f>
        <v/>
      </c>
      <c r="J6" s="171"/>
      <c r="K6" s="161" t="b">
        <f>IF(J6=5,C6*1,IF(J6=4,C6*0.8,IF(J6=3,C6*0.6,IF(J6=2,C6*0.3,IF(J6=1,C6*0)))))</f>
        <v>0</v>
      </c>
      <c r="L6" s="154"/>
    </row>
    <row r="7" spans="1:12" s="3" customFormat="1" ht="18.5">
      <c r="A7" s="108" t="s">
        <v>96</v>
      </c>
      <c r="B7" s="124"/>
      <c r="C7" s="150">
        <v>20</v>
      </c>
      <c r="D7" s="100"/>
      <c r="E7" s="100"/>
      <c r="F7" s="100"/>
      <c r="G7" s="100"/>
      <c r="H7" s="100"/>
      <c r="I7" s="166" t="str">
        <f t="shared" si="0"/>
        <v/>
      </c>
      <c r="J7" s="163"/>
      <c r="K7" s="160" t="b">
        <f t="shared" ref="K7:K56" si="1">IF(J7=5,C7*1,IF(J7=4,C7*0.8,IF(J7=3,C7*0.6,IF(J7=2,C7*0.3,IF(J7=1,C7*0)))))</f>
        <v>0</v>
      </c>
      <c r="L7" s="155"/>
    </row>
    <row r="8" spans="1:12" s="3" customFormat="1" ht="18.5">
      <c r="A8" s="108" t="s">
        <v>97</v>
      </c>
      <c r="B8" s="124"/>
      <c r="C8" s="150">
        <v>20</v>
      </c>
      <c r="D8" s="100"/>
      <c r="E8" s="100"/>
      <c r="F8" s="100"/>
      <c r="G8" s="100"/>
      <c r="H8" s="100"/>
      <c r="I8" s="166" t="str">
        <f t="shared" si="0"/>
        <v/>
      </c>
      <c r="J8" s="162"/>
      <c r="K8" s="160" t="b">
        <f>IF(J8=5,C8*1,IF(J8=4,C8*0.8,IF(J8=3,C8*0.6,IF(J8=2,C8*0.3,IF(J8=1,C8*0)))))</f>
        <v>0</v>
      </c>
      <c r="L8" s="159"/>
    </row>
    <row r="9" spans="1:12" s="3" customFormat="1" ht="18.5">
      <c r="A9" s="108" t="s">
        <v>98</v>
      </c>
      <c r="B9" s="124"/>
      <c r="C9" s="150">
        <v>40</v>
      </c>
      <c r="D9" s="100"/>
      <c r="E9" s="100"/>
      <c r="F9" s="100"/>
      <c r="G9" s="100"/>
      <c r="H9" s="100"/>
      <c r="I9" s="166" t="str">
        <f t="shared" si="0"/>
        <v/>
      </c>
      <c r="J9" s="163"/>
      <c r="K9" s="160" t="b">
        <f t="shared" si="1"/>
        <v>0</v>
      </c>
      <c r="L9" s="151"/>
    </row>
    <row r="10" spans="1:12" s="3" customFormat="1" ht="18.5">
      <c r="A10" s="104" t="s">
        <v>99</v>
      </c>
      <c r="B10" s="125"/>
      <c r="C10" s="105"/>
      <c r="D10" s="107"/>
      <c r="E10" s="107"/>
      <c r="F10" s="107"/>
      <c r="G10" s="107"/>
      <c r="H10" s="170"/>
      <c r="I10" s="167"/>
      <c r="J10" s="174"/>
      <c r="K10" s="173">
        <f>SUM(K6:K9)</f>
        <v>0</v>
      </c>
      <c r="L10" s="153"/>
    </row>
    <row r="11" spans="1:12" s="3" customFormat="1" ht="18.5">
      <c r="A11" s="119" t="s">
        <v>16</v>
      </c>
      <c r="B11" s="126"/>
      <c r="C11" s="177">
        <v>100</v>
      </c>
      <c r="D11" s="110"/>
      <c r="E11" s="110"/>
      <c r="F11" s="110"/>
      <c r="G11" s="110"/>
      <c r="H11" s="169"/>
      <c r="I11" s="168"/>
      <c r="J11" s="175"/>
      <c r="K11" s="165"/>
      <c r="L11" s="129"/>
    </row>
    <row r="12" spans="1:12" s="3" customFormat="1" ht="18.5">
      <c r="A12" s="120" t="s">
        <v>100</v>
      </c>
      <c r="B12" s="124"/>
      <c r="C12" s="150">
        <v>35</v>
      </c>
      <c r="D12" s="100"/>
      <c r="E12" s="100"/>
      <c r="F12" s="100"/>
      <c r="G12" s="100"/>
      <c r="H12" s="100"/>
      <c r="I12" s="166" t="str">
        <f t="shared" si="0"/>
        <v/>
      </c>
      <c r="J12" s="164"/>
      <c r="K12" s="160" t="b">
        <f t="shared" si="1"/>
        <v>0</v>
      </c>
      <c r="L12" s="127"/>
    </row>
    <row r="13" spans="1:12" s="3" customFormat="1" ht="18.5">
      <c r="A13" s="120" t="s">
        <v>101</v>
      </c>
      <c r="B13" s="124"/>
      <c r="C13" s="150">
        <v>40</v>
      </c>
      <c r="D13" s="100"/>
      <c r="E13" s="100"/>
      <c r="F13" s="100"/>
      <c r="G13" s="100"/>
      <c r="H13" s="100"/>
      <c r="I13" s="166" t="str">
        <f>IF(SUM(D13:H13)=0, "", AVERAGE(D13:H13))</f>
        <v/>
      </c>
      <c r="J13" s="164"/>
      <c r="K13" s="198" t="b">
        <f>IF(J13=5,C13*1,IF(J13=4,C13*0.8,IF(J13=3,C13*0.6,IF(J13=2,C13*0.3,IF(J13=1,C13*0)))))</f>
        <v>0</v>
      </c>
      <c r="L13" s="127"/>
    </row>
    <row r="14" spans="1:12" s="3" customFormat="1" ht="18.5">
      <c r="A14" s="120" t="s">
        <v>102</v>
      </c>
      <c r="B14" s="124"/>
      <c r="C14" s="150">
        <v>35</v>
      </c>
      <c r="D14" s="100"/>
      <c r="E14" s="100"/>
      <c r="F14" s="100"/>
      <c r="G14" s="100"/>
      <c r="H14" s="100"/>
      <c r="I14" s="166" t="str">
        <f t="shared" si="0"/>
        <v/>
      </c>
      <c r="J14" s="164"/>
      <c r="K14" s="160" t="b">
        <f t="shared" si="1"/>
        <v>0</v>
      </c>
      <c r="L14" s="127"/>
    </row>
    <row r="15" spans="1:12" s="3" customFormat="1" ht="18.5">
      <c r="A15" s="112" t="s">
        <v>99</v>
      </c>
      <c r="B15" s="125"/>
      <c r="C15" s="105"/>
      <c r="D15" s="107"/>
      <c r="E15" s="107"/>
      <c r="F15" s="107"/>
      <c r="G15" s="107"/>
      <c r="H15" s="170"/>
      <c r="I15" s="167"/>
      <c r="J15" s="176"/>
      <c r="K15" s="173">
        <f>SUM(K12:K14)</f>
        <v>0</v>
      </c>
      <c r="L15" s="128"/>
    </row>
    <row r="16" spans="1:12" s="3" customFormat="1" ht="18.5">
      <c r="A16" s="119" t="s">
        <v>17</v>
      </c>
      <c r="B16" s="126"/>
      <c r="C16" s="177">
        <v>450</v>
      </c>
      <c r="D16" s="110"/>
      <c r="E16" s="110"/>
      <c r="F16" s="110"/>
      <c r="G16" s="110"/>
      <c r="H16" s="169"/>
      <c r="I16" s="168"/>
      <c r="J16" s="175"/>
      <c r="K16" s="165"/>
      <c r="L16" s="129"/>
    </row>
    <row r="17" spans="1:12" s="3" customFormat="1" ht="20.25" customHeight="1">
      <c r="A17" s="183" t="s">
        <v>103</v>
      </c>
      <c r="B17" s="184"/>
      <c r="C17" s="185">
        <f>C16/3</f>
        <v>150</v>
      </c>
      <c r="D17" s="186"/>
      <c r="E17" s="186"/>
      <c r="F17" s="186"/>
      <c r="G17" s="186"/>
      <c r="H17" s="186"/>
      <c r="I17" s="187"/>
      <c r="J17" s="188"/>
      <c r="K17" s="189"/>
      <c r="L17" s="190"/>
    </row>
    <row r="18" spans="1:12" s="3" customFormat="1" ht="20.25" customHeight="1">
      <c r="A18" s="182" t="s">
        <v>104</v>
      </c>
      <c r="B18" s="124"/>
      <c r="C18" s="150">
        <f>$C$17/8</f>
        <v>18.75</v>
      </c>
      <c r="D18" s="100"/>
      <c r="E18" s="100"/>
      <c r="F18" s="100"/>
      <c r="G18" s="100"/>
      <c r="H18" s="100"/>
      <c r="I18" s="166" t="str">
        <f t="shared" si="0"/>
        <v/>
      </c>
      <c r="J18" s="164"/>
      <c r="K18" s="160" t="b">
        <f t="shared" si="1"/>
        <v>0</v>
      </c>
      <c r="L18" s="127"/>
    </row>
    <row r="19" spans="1:12" s="3" customFormat="1" ht="20.25" customHeight="1">
      <c r="A19" s="182" t="s">
        <v>105</v>
      </c>
      <c r="B19" s="124"/>
      <c r="C19" s="150">
        <f t="shared" ref="C19:C25" si="2">$C$17/8</f>
        <v>18.75</v>
      </c>
      <c r="D19" s="100"/>
      <c r="E19" s="100"/>
      <c r="F19" s="100"/>
      <c r="G19" s="100"/>
      <c r="H19" s="100"/>
      <c r="I19" s="166" t="str">
        <f t="shared" si="0"/>
        <v/>
      </c>
      <c r="J19" s="164"/>
      <c r="K19" s="160" t="b">
        <f t="shared" si="1"/>
        <v>0</v>
      </c>
      <c r="L19" s="127"/>
    </row>
    <row r="20" spans="1:12" s="3" customFormat="1" ht="20.25" customHeight="1">
      <c r="A20" s="182" t="s">
        <v>106</v>
      </c>
      <c r="B20" s="124"/>
      <c r="C20" s="150">
        <f t="shared" si="2"/>
        <v>18.75</v>
      </c>
      <c r="D20" s="100"/>
      <c r="E20" s="100"/>
      <c r="F20" s="100"/>
      <c r="G20" s="100"/>
      <c r="H20" s="100"/>
      <c r="I20" s="166" t="str">
        <f t="shared" si="0"/>
        <v/>
      </c>
      <c r="J20" s="164"/>
      <c r="K20" s="160" t="b">
        <f t="shared" si="1"/>
        <v>0</v>
      </c>
      <c r="L20" s="127"/>
    </row>
    <row r="21" spans="1:12" s="3" customFormat="1" ht="20.25" customHeight="1">
      <c r="A21" s="182" t="s">
        <v>107</v>
      </c>
      <c r="B21" s="124"/>
      <c r="C21" s="150">
        <f t="shared" si="2"/>
        <v>18.75</v>
      </c>
      <c r="D21" s="100"/>
      <c r="E21" s="100"/>
      <c r="F21" s="100"/>
      <c r="G21" s="100"/>
      <c r="H21" s="100"/>
      <c r="I21" s="166" t="str">
        <f t="shared" si="0"/>
        <v/>
      </c>
      <c r="J21" s="164"/>
      <c r="K21" s="160" t="b">
        <f t="shared" si="1"/>
        <v>0</v>
      </c>
      <c r="L21" s="127"/>
    </row>
    <row r="22" spans="1:12" s="3" customFormat="1" ht="20.25" customHeight="1">
      <c r="A22" s="182" t="s">
        <v>108</v>
      </c>
      <c r="B22" s="124"/>
      <c r="C22" s="150">
        <f t="shared" si="2"/>
        <v>18.75</v>
      </c>
      <c r="D22" s="100"/>
      <c r="E22" s="100"/>
      <c r="F22" s="100"/>
      <c r="G22" s="100"/>
      <c r="H22" s="100"/>
      <c r="I22" s="166" t="str">
        <f t="shared" si="0"/>
        <v/>
      </c>
      <c r="J22" s="164"/>
      <c r="K22" s="160" t="b">
        <f t="shared" si="1"/>
        <v>0</v>
      </c>
      <c r="L22" s="127"/>
    </row>
    <row r="23" spans="1:12" s="3" customFormat="1" ht="20.25" customHeight="1">
      <c r="A23" s="182" t="s">
        <v>109</v>
      </c>
      <c r="B23" s="124"/>
      <c r="C23" s="150">
        <f t="shared" si="2"/>
        <v>18.75</v>
      </c>
      <c r="D23" s="100"/>
      <c r="E23" s="100"/>
      <c r="F23" s="100"/>
      <c r="G23" s="100"/>
      <c r="H23" s="100"/>
      <c r="I23" s="166" t="str">
        <f t="shared" si="0"/>
        <v/>
      </c>
      <c r="J23" s="164"/>
      <c r="K23" s="160" t="b">
        <f t="shared" si="1"/>
        <v>0</v>
      </c>
      <c r="L23" s="127"/>
    </row>
    <row r="24" spans="1:12" s="3" customFormat="1" ht="20.25" customHeight="1">
      <c r="A24" s="182" t="s">
        <v>110</v>
      </c>
      <c r="B24" s="197"/>
      <c r="C24" s="150">
        <f t="shared" si="2"/>
        <v>18.75</v>
      </c>
      <c r="D24" s="100"/>
      <c r="E24" s="100"/>
      <c r="F24" s="100"/>
      <c r="G24" s="100"/>
      <c r="H24" s="100"/>
      <c r="I24" s="166" t="str">
        <f t="shared" si="0"/>
        <v/>
      </c>
      <c r="J24" s="164"/>
      <c r="K24" s="160" t="b">
        <f t="shared" si="1"/>
        <v>0</v>
      </c>
      <c r="L24" s="127"/>
    </row>
    <row r="25" spans="1:12" s="3" customFormat="1" ht="20.25" customHeight="1">
      <c r="A25" s="182" t="s">
        <v>111</v>
      </c>
      <c r="B25" s="124"/>
      <c r="C25" s="150">
        <f t="shared" si="2"/>
        <v>18.75</v>
      </c>
      <c r="D25" s="100"/>
      <c r="E25" s="100"/>
      <c r="F25" s="100"/>
      <c r="G25" s="100"/>
      <c r="H25" s="100"/>
      <c r="I25" s="166" t="str">
        <f t="shared" si="0"/>
        <v/>
      </c>
      <c r="J25" s="164"/>
      <c r="K25" s="160" t="b">
        <f t="shared" si="1"/>
        <v>0</v>
      </c>
      <c r="L25" s="127"/>
    </row>
    <row r="26" spans="1:12" s="3" customFormat="1" ht="18.5">
      <c r="A26" s="183" t="s">
        <v>112</v>
      </c>
      <c r="B26" s="184"/>
      <c r="C26" s="185">
        <v>150</v>
      </c>
      <c r="D26" s="186"/>
      <c r="E26" s="186"/>
      <c r="F26" s="186"/>
      <c r="G26" s="186"/>
      <c r="H26" s="186"/>
      <c r="I26" s="187"/>
      <c r="J26" s="188"/>
      <c r="K26" s="189"/>
      <c r="L26" s="190"/>
    </row>
    <row r="27" spans="1:12" s="3" customFormat="1" ht="18.5">
      <c r="A27" s="182" t="s">
        <v>113</v>
      </c>
      <c r="B27" s="124"/>
      <c r="C27" s="150">
        <f>$C$26/10</f>
        <v>15</v>
      </c>
      <c r="D27" s="100"/>
      <c r="E27" s="100"/>
      <c r="F27" s="100"/>
      <c r="G27" s="100"/>
      <c r="H27" s="100"/>
      <c r="I27" s="166" t="str">
        <f t="shared" si="0"/>
        <v/>
      </c>
      <c r="J27" s="164"/>
      <c r="K27" s="160" t="b">
        <f t="shared" si="1"/>
        <v>0</v>
      </c>
      <c r="L27" s="127"/>
    </row>
    <row r="28" spans="1:12" s="3" customFormat="1" ht="18.5">
      <c r="A28" s="182" t="s">
        <v>114</v>
      </c>
      <c r="B28" s="124"/>
      <c r="C28" s="150">
        <f t="shared" ref="C28:C36" si="3">$C$26/10</f>
        <v>15</v>
      </c>
      <c r="D28" s="100"/>
      <c r="E28" s="100"/>
      <c r="F28" s="100"/>
      <c r="G28" s="100"/>
      <c r="H28" s="100"/>
      <c r="I28" s="166" t="str">
        <f t="shared" si="0"/>
        <v/>
      </c>
      <c r="J28" s="164"/>
      <c r="K28" s="160" t="b">
        <f t="shared" si="1"/>
        <v>0</v>
      </c>
      <c r="L28" s="127"/>
    </row>
    <row r="29" spans="1:12" s="3" customFormat="1" ht="18.5">
      <c r="A29" s="182" t="s">
        <v>115</v>
      </c>
      <c r="B29" s="124"/>
      <c r="C29" s="150">
        <f t="shared" si="3"/>
        <v>15</v>
      </c>
      <c r="D29" s="100"/>
      <c r="E29" s="100"/>
      <c r="F29" s="100"/>
      <c r="G29" s="100"/>
      <c r="H29" s="100"/>
      <c r="I29" s="166" t="str">
        <f t="shared" si="0"/>
        <v/>
      </c>
      <c r="J29" s="164"/>
      <c r="K29" s="160" t="b">
        <f t="shared" si="1"/>
        <v>0</v>
      </c>
      <c r="L29" s="127"/>
    </row>
    <row r="30" spans="1:12" s="3" customFormat="1" ht="18.5">
      <c r="A30" s="182" t="s">
        <v>116</v>
      </c>
      <c r="B30" s="124"/>
      <c r="C30" s="150">
        <f t="shared" si="3"/>
        <v>15</v>
      </c>
      <c r="D30" s="100"/>
      <c r="E30" s="100"/>
      <c r="F30" s="100"/>
      <c r="G30" s="100"/>
      <c r="H30" s="100"/>
      <c r="I30" s="166" t="str">
        <f t="shared" si="0"/>
        <v/>
      </c>
      <c r="J30" s="164"/>
      <c r="K30" s="160" t="b">
        <f t="shared" si="1"/>
        <v>0</v>
      </c>
      <c r="L30" s="127"/>
    </row>
    <row r="31" spans="1:12" s="3" customFormat="1" ht="18.5">
      <c r="A31" s="182" t="s">
        <v>117</v>
      </c>
      <c r="B31" s="124"/>
      <c r="C31" s="150">
        <f t="shared" si="3"/>
        <v>15</v>
      </c>
      <c r="D31" s="100"/>
      <c r="E31" s="100"/>
      <c r="F31" s="100"/>
      <c r="G31" s="100"/>
      <c r="H31" s="100"/>
      <c r="I31" s="166" t="str">
        <f t="shared" si="0"/>
        <v/>
      </c>
      <c r="J31" s="164"/>
      <c r="K31" s="160" t="b">
        <f t="shared" si="1"/>
        <v>0</v>
      </c>
      <c r="L31" s="127"/>
    </row>
    <row r="32" spans="1:12" s="3" customFormat="1" ht="18.5">
      <c r="A32" s="182" t="s">
        <v>118</v>
      </c>
      <c r="B32" s="124"/>
      <c r="C32" s="150">
        <f t="shared" si="3"/>
        <v>15</v>
      </c>
      <c r="D32" s="100"/>
      <c r="E32" s="100"/>
      <c r="F32" s="100"/>
      <c r="G32" s="100"/>
      <c r="H32" s="100"/>
      <c r="I32" s="166" t="str">
        <f t="shared" si="0"/>
        <v/>
      </c>
      <c r="J32" s="164"/>
      <c r="K32" s="160" t="b">
        <f t="shared" si="1"/>
        <v>0</v>
      </c>
      <c r="L32" s="127"/>
    </row>
    <row r="33" spans="1:12" s="3" customFormat="1" ht="18.5">
      <c r="A33" s="182" t="s">
        <v>119</v>
      </c>
      <c r="B33" s="124"/>
      <c r="C33" s="150">
        <f t="shared" si="3"/>
        <v>15</v>
      </c>
      <c r="D33" s="100"/>
      <c r="E33" s="100"/>
      <c r="F33" s="100"/>
      <c r="G33" s="100"/>
      <c r="H33" s="100"/>
      <c r="I33" s="166" t="str">
        <f t="shared" si="0"/>
        <v/>
      </c>
      <c r="J33" s="164"/>
      <c r="K33" s="160" t="b">
        <f t="shared" si="1"/>
        <v>0</v>
      </c>
      <c r="L33" s="127"/>
    </row>
    <row r="34" spans="1:12" s="3" customFormat="1" ht="18.5">
      <c r="A34" s="182" t="s">
        <v>120</v>
      </c>
      <c r="B34" s="124"/>
      <c r="C34" s="150">
        <f t="shared" si="3"/>
        <v>15</v>
      </c>
      <c r="D34" s="100"/>
      <c r="E34" s="100"/>
      <c r="F34" s="100"/>
      <c r="G34" s="100"/>
      <c r="H34" s="100"/>
      <c r="I34" s="166" t="str">
        <f t="shared" si="0"/>
        <v/>
      </c>
      <c r="J34" s="164"/>
      <c r="K34" s="160" t="b">
        <f t="shared" si="1"/>
        <v>0</v>
      </c>
      <c r="L34" s="127"/>
    </row>
    <row r="35" spans="1:12" s="3" customFormat="1" ht="18.5">
      <c r="A35" s="182" t="s">
        <v>121</v>
      </c>
      <c r="B35" s="124"/>
      <c r="C35" s="150">
        <f t="shared" si="3"/>
        <v>15</v>
      </c>
      <c r="D35" s="100"/>
      <c r="E35" s="100"/>
      <c r="F35" s="100"/>
      <c r="G35" s="100"/>
      <c r="H35" s="100"/>
      <c r="I35" s="166" t="str">
        <f t="shared" si="0"/>
        <v/>
      </c>
      <c r="J35" s="164"/>
      <c r="K35" s="160" t="b">
        <f t="shared" si="1"/>
        <v>0</v>
      </c>
      <c r="L35" s="127"/>
    </row>
    <row r="36" spans="1:12" s="3" customFormat="1" ht="18.5">
      <c r="A36" s="182" t="s">
        <v>122</v>
      </c>
      <c r="B36" s="124"/>
      <c r="C36" s="150">
        <f t="shared" si="3"/>
        <v>15</v>
      </c>
      <c r="D36" s="100"/>
      <c r="E36" s="100"/>
      <c r="F36" s="100"/>
      <c r="G36" s="100"/>
      <c r="H36" s="100"/>
      <c r="I36" s="166" t="str">
        <f t="shared" si="0"/>
        <v/>
      </c>
      <c r="J36" s="164"/>
      <c r="K36" s="160" t="b">
        <f t="shared" si="1"/>
        <v>0</v>
      </c>
      <c r="L36" s="127"/>
    </row>
    <row r="37" spans="1:12" s="3" customFormat="1" ht="18.5">
      <c r="A37" s="183" t="s">
        <v>123</v>
      </c>
      <c r="B37" s="184"/>
      <c r="C37" s="185">
        <v>75</v>
      </c>
      <c r="D37" s="186"/>
      <c r="E37" s="186"/>
      <c r="F37" s="186"/>
      <c r="G37" s="186"/>
      <c r="H37" s="186"/>
      <c r="I37" s="187"/>
      <c r="J37" s="188"/>
      <c r="K37" s="189"/>
      <c r="L37" s="190"/>
    </row>
    <row r="38" spans="1:12" s="3" customFormat="1" ht="18.5">
      <c r="A38" s="182" t="s">
        <v>124</v>
      </c>
      <c r="B38" s="124"/>
      <c r="C38" s="150">
        <v>20</v>
      </c>
      <c r="D38" s="100"/>
      <c r="E38" s="100"/>
      <c r="F38" s="100"/>
      <c r="G38" s="100"/>
      <c r="H38" s="100"/>
      <c r="I38" s="166" t="str">
        <f t="shared" si="0"/>
        <v/>
      </c>
      <c r="J38" s="164"/>
      <c r="K38" s="160" t="b">
        <f t="shared" si="1"/>
        <v>0</v>
      </c>
      <c r="L38" s="127"/>
    </row>
    <row r="39" spans="1:12" s="3" customFormat="1" ht="18.5">
      <c r="A39" s="182" t="s">
        <v>125</v>
      </c>
      <c r="B39" s="124"/>
      <c r="C39" s="150">
        <v>20</v>
      </c>
      <c r="D39" s="100"/>
      <c r="E39" s="100"/>
      <c r="F39" s="100"/>
      <c r="G39" s="100"/>
      <c r="H39" s="100"/>
      <c r="I39" s="166" t="str">
        <f t="shared" si="0"/>
        <v/>
      </c>
      <c r="J39" s="164"/>
      <c r="K39" s="160" t="b">
        <f t="shared" si="1"/>
        <v>0</v>
      </c>
      <c r="L39" s="127"/>
    </row>
    <row r="40" spans="1:12" s="3" customFormat="1" ht="18.5">
      <c r="A40" s="182" t="s">
        <v>126</v>
      </c>
      <c r="B40" s="124"/>
      <c r="C40" s="150">
        <v>15</v>
      </c>
      <c r="D40" s="100"/>
      <c r="E40" s="100"/>
      <c r="F40" s="100"/>
      <c r="G40" s="100"/>
      <c r="H40" s="100"/>
      <c r="I40" s="166" t="str">
        <f t="shared" si="0"/>
        <v/>
      </c>
      <c r="J40" s="164"/>
      <c r="K40" s="160" t="b">
        <f t="shared" si="1"/>
        <v>0</v>
      </c>
      <c r="L40" s="127"/>
    </row>
    <row r="41" spans="1:12" s="3" customFormat="1" ht="18.5">
      <c r="A41" s="182" t="s">
        <v>127</v>
      </c>
      <c r="B41" s="124"/>
      <c r="C41" s="150">
        <v>20</v>
      </c>
      <c r="D41" s="100"/>
      <c r="E41" s="100"/>
      <c r="F41" s="100"/>
      <c r="G41" s="100"/>
      <c r="H41" s="100"/>
      <c r="I41" s="166" t="str">
        <f t="shared" si="0"/>
        <v/>
      </c>
      <c r="J41" s="164"/>
      <c r="K41" s="160" t="b">
        <f t="shared" si="1"/>
        <v>0</v>
      </c>
      <c r="L41" s="127"/>
    </row>
    <row r="42" spans="1:12" s="3" customFormat="1" ht="18.5">
      <c r="A42" s="183" t="s">
        <v>128</v>
      </c>
      <c r="B42" s="184"/>
      <c r="C42" s="185">
        <v>75</v>
      </c>
      <c r="D42" s="186"/>
      <c r="E42" s="186"/>
      <c r="F42" s="186"/>
      <c r="G42" s="186"/>
      <c r="H42" s="186"/>
      <c r="I42" s="187"/>
      <c r="J42" s="188"/>
      <c r="K42" s="189"/>
      <c r="L42" s="190"/>
    </row>
    <row r="43" spans="1:12" s="3" customFormat="1" ht="18.5">
      <c r="A43" s="182" t="s">
        <v>130</v>
      </c>
      <c r="B43" s="124"/>
      <c r="C43" s="150">
        <v>20</v>
      </c>
      <c r="D43" s="100"/>
      <c r="E43" s="100"/>
      <c r="F43" s="100"/>
      <c r="G43" s="100"/>
      <c r="H43" s="164"/>
      <c r="I43" s="166" t="str">
        <f t="shared" si="0"/>
        <v/>
      </c>
      <c r="J43" s="164"/>
      <c r="K43" s="160" t="b">
        <f t="shared" si="1"/>
        <v>0</v>
      </c>
      <c r="L43" s="127"/>
    </row>
    <row r="44" spans="1:12" s="3" customFormat="1" ht="18.5">
      <c r="A44" s="182" t="s">
        <v>131</v>
      </c>
      <c r="B44" s="124"/>
      <c r="C44" s="150">
        <v>17.5</v>
      </c>
      <c r="D44" s="100"/>
      <c r="E44" s="100"/>
      <c r="F44" s="100"/>
      <c r="G44" s="100"/>
      <c r="H44" s="164"/>
      <c r="I44" s="166" t="str">
        <f t="shared" si="0"/>
        <v/>
      </c>
      <c r="J44" s="164"/>
      <c r="K44" s="160" t="b">
        <f t="shared" si="1"/>
        <v>0</v>
      </c>
      <c r="L44" s="127"/>
    </row>
    <row r="45" spans="1:12" s="3" customFormat="1" ht="18.5">
      <c r="A45" s="182" t="s">
        <v>132</v>
      </c>
      <c r="B45" s="124"/>
      <c r="C45" s="150">
        <v>17.5</v>
      </c>
      <c r="D45" s="100"/>
      <c r="E45" s="100"/>
      <c r="F45" s="100"/>
      <c r="G45" s="100"/>
      <c r="H45" s="164"/>
      <c r="I45" s="166" t="str">
        <f t="shared" si="0"/>
        <v/>
      </c>
      <c r="J45" s="164"/>
      <c r="K45" s="160" t="b">
        <f t="shared" si="1"/>
        <v>0</v>
      </c>
      <c r="L45" s="127"/>
    </row>
    <row r="46" spans="1:12" s="3" customFormat="1" ht="18.5">
      <c r="A46" s="182" t="s">
        <v>133</v>
      </c>
      <c r="B46" s="124"/>
      <c r="C46" s="150">
        <v>20</v>
      </c>
      <c r="D46" s="100"/>
      <c r="E46" s="100"/>
      <c r="F46" s="100"/>
      <c r="G46" s="100"/>
      <c r="H46" s="164"/>
      <c r="I46" s="166" t="str">
        <f t="shared" si="0"/>
        <v/>
      </c>
      <c r="J46" s="164"/>
      <c r="K46" s="160" t="b">
        <f t="shared" si="1"/>
        <v>0</v>
      </c>
      <c r="L46" s="127"/>
    </row>
    <row r="47" spans="1:12" s="3" customFormat="1" ht="18.5">
      <c r="A47" s="112" t="s">
        <v>99</v>
      </c>
      <c r="B47" s="125"/>
      <c r="C47" s="105"/>
      <c r="D47" s="107"/>
      <c r="E47" s="107"/>
      <c r="F47" s="107"/>
      <c r="G47" s="107"/>
      <c r="H47" s="170"/>
      <c r="I47" s="167"/>
      <c r="J47" s="176"/>
      <c r="K47" s="173">
        <f>SUM(K18:K46)</f>
        <v>0</v>
      </c>
      <c r="L47" s="128"/>
    </row>
    <row r="48" spans="1:12" s="3" customFormat="1" ht="18.5">
      <c r="A48" s="119" t="s">
        <v>18</v>
      </c>
      <c r="B48" s="126"/>
      <c r="C48" s="177">
        <v>100</v>
      </c>
      <c r="D48" s="110"/>
      <c r="E48" s="110"/>
      <c r="F48" s="110"/>
      <c r="G48" s="110"/>
      <c r="H48" s="169"/>
      <c r="I48" s="168"/>
      <c r="J48" s="175"/>
      <c r="K48" s="165"/>
      <c r="L48" s="129"/>
    </row>
    <row r="49" spans="1:12" s="3" customFormat="1" ht="18.5">
      <c r="A49" s="120" t="s">
        <v>18</v>
      </c>
      <c r="B49" s="124"/>
      <c r="C49" s="150">
        <v>100</v>
      </c>
      <c r="D49" s="100"/>
      <c r="E49" s="100"/>
      <c r="F49" s="100"/>
      <c r="G49" s="100"/>
      <c r="H49" s="100"/>
      <c r="I49" s="166" t="str">
        <f t="shared" si="0"/>
        <v/>
      </c>
      <c r="J49" s="164"/>
      <c r="K49" s="160" t="b">
        <f t="shared" ref="K49" si="4">IF(J49=5,C49*1,IF(J49=4,C49*0.8,IF(J49=3,C49*0.6,IF(J49=2,C49*0.3,IF(J49=1,C49*0)))))</f>
        <v>0</v>
      </c>
      <c r="L49" s="127"/>
    </row>
    <row r="50" spans="1:12" ht="18.5">
      <c r="A50" s="112" t="s">
        <v>99</v>
      </c>
      <c r="B50" s="103"/>
      <c r="C50" s="105"/>
      <c r="D50" s="107"/>
      <c r="E50" s="107"/>
      <c r="F50" s="107"/>
      <c r="G50" s="107"/>
      <c r="H50" s="170"/>
      <c r="I50" s="167"/>
      <c r="J50" s="167"/>
      <c r="K50" s="167">
        <f>SUM(K49)</f>
        <v>0</v>
      </c>
      <c r="L50" s="128"/>
    </row>
    <row r="51" spans="1:12" ht="18.5">
      <c r="A51" s="119" t="s">
        <v>20</v>
      </c>
      <c r="B51" s="109"/>
      <c r="C51" s="177">
        <v>50</v>
      </c>
      <c r="D51" s="110"/>
      <c r="E51" s="110"/>
      <c r="F51" s="110"/>
      <c r="G51" s="110"/>
      <c r="H51" s="169"/>
      <c r="I51" s="168"/>
      <c r="J51" s="175"/>
      <c r="K51" s="165"/>
      <c r="L51" s="129"/>
    </row>
    <row r="52" spans="1:12" ht="18.5">
      <c r="A52" s="136" t="s">
        <v>134</v>
      </c>
      <c r="B52" s="101"/>
      <c r="C52" s="150">
        <v>10</v>
      </c>
      <c r="D52" s="100"/>
      <c r="E52" s="100"/>
      <c r="F52" s="100"/>
      <c r="G52" s="100"/>
      <c r="H52" s="100"/>
      <c r="I52" s="166" t="str">
        <f t="shared" si="0"/>
        <v/>
      </c>
      <c r="J52" s="164"/>
      <c r="K52" s="160" t="b">
        <f t="shared" si="1"/>
        <v>0</v>
      </c>
      <c r="L52" s="127"/>
    </row>
    <row r="53" spans="1:12" ht="18.5">
      <c r="A53" s="136" t="s">
        <v>134</v>
      </c>
      <c r="B53" s="101"/>
      <c r="C53" s="150">
        <v>10</v>
      </c>
      <c r="D53" s="100"/>
      <c r="E53" s="100"/>
      <c r="F53" s="100"/>
      <c r="G53" s="100"/>
      <c r="H53" s="100"/>
      <c r="I53" s="166" t="str">
        <f t="shared" si="0"/>
        <v/>
      </c>
      <c r="J53" s="164"/>
      <c r="K53" s="160" t="b">
        <f t="shared" si="1"/>
        <v>0</v>
      </c>
      <c r="L53" s="127"/>
    </row>
    <row r="54" spans="1:12" ht="18.5">
      <c r="A54" s="136" t="s">
        <v>134</v>
      </c>
      <c r="B54" s="101"/>
      <c r="C54" s="150">
        <v>10</v>
      </c>
      <c r="D54" s="100"/>
      <c r="E54" s="100"/>
      <c r="F54" s="100"/>
      <c r="G54" s="100"/>
      <c r="H54" s="100"/>
      <c r="I54" s="166" t="str">
        <f t="shared" si="0"/>
        <v/>
      </c>
      <c r="J54" s="164"/>
      <c r="K54" s="160" t="b">
        <f t="shared" si="1"/>
        <v>0</v>
      </c>
      <c r="L54" s="127"/>
    </row>
    <row r="55" spans="1:12" ht="18.5">
      <c r="A55" s="136" t="s">
        <v>134</v>
      </c>
      <c r="B55" s="101"/>
      <c r="C55" s="150">
        <v>10</v>
      </c>
      <c r="D55" s="100"/>
      <c r="E55" s="100"/>
      <c r="F55" s="100"/>
      <c r="G55" s="100"/>
      <c r="H55" s="100"/>
      <c r="I55" s="166" t="str">
        <f t="shared" si="0"/>
        <v/>
      </c>
      <c r="J55" s="164"/>
      <c r="K55" s="160" t="b">
        <f t="shared" si="1"/>
        <v>0</v>
      </c>
      <c r="L55" s="127"/>
    </row>
    <row r="56" spans="1:12" ht="18.5">
      <c r="A56" s="136" t="s">
        <v>134</v>
      </c>
      <c r="B56" s="101"/>
      <c r="C56" s="150">
        <v>10</v>
      </c>
      <c r="D56" s="100"/>
      <c r="E56" s="100"/>
      <c r="F56" s="100"/>
      <c r="G56" s="100"/>
      <c r="H56" s="100"/>
      <c r="I56" s="166" t="str">
        <f t="shared" si="0"/>
        <v/>
      </c>
      <c r="J56" s="164"/>
      <c r="K56" s="160" t="b">
        <f t="shared" si="1"/>
        <v>0</v>
      </c>
      <c r="L56" s="127"/>
    </row>
    <row r="57" spans="1:12" ht="19" thickBot="1">
      <c r="A57" s="112" t="s">
        <v>99</v>
      </c>
      <c r="B57" s="103"/>
      <c r="C57" s="105"/>
      <c r="D57" s="107"/>
      <c r="E57" s="107"/>
      <c r="F57" s="107"/>
      <c r="G57" s="107"/>
      <c r="H57" s="107"/>
      <c r="I57" s="172"/>
      <c r="J57" s="106"/>
      <c r="K57" s="152">
        <f>SUM(K52:K56)</f>
        <v>0</v>
      </c>
      <c r="L57" s="128"/>
    </row>
    <row r="58" spans="1:12" ht="26.5" thickBot="1">
      <c r="A58" s="78" t="s">
        <v>135</v>
      </c>
      <c r="B58" s="79"/>
      <c r="C58" s="80">
        <f>C5+C11+C16+C48+C51</f>
        <v>800</v>
      </c>
      <c r="D58" s="81"/>
      <c r="E58" s="81"/>
      <c r="F58" s="81"/>
      <c r="G58" s="81"/>
      <c r="H58" s="81"/>
      <c r="I58" s="82"/>
      <c r="J58" s="83"/>
      <c r="K58" s="195">
        <f>SUM(K10+K15+K47+K50+K57)</f>
        <v>0</v>
      </c>
      <c r="L58" s="97"/>
    </row>
  </sheetData>
  <sheetProtection selectLockedCells="1"/>
  <mergeCells count="8">
    <mergeCell ref="K3:K4"/>
    <mergeCell ref="L3:L4"/>
    <mergeCell ref="A3:A4"/>
    <mergeCell ref="B3:B4"/>
    <mergeCell ref="C3:C4"/>
    <mergeCell ref="D3:H3"/>
    <mergeCell ref="I3:I4"/>
    <mergeCell ref="J3:J4"/>
  </mergeCells>
  <dataValidations count="2">
    <dataValidation type="list" allowBlank="1" showInputMessage="1" showErrorMessage="1" error="Please enter a whole number from 1 to 5. See the Workbook Instructions for the definitions." sqref="D58:H58" xr:uid="{F4BAEE5C-7A1B-4A72-A268-B05AE5E75B6A}">
      <formula1>"1,2,3,4,5"</formula1>
    </dataValidation>
    <dataValidation type="list" allowBlank="1" showInputMessage="1" showErrorMessage="1" sqref="D51:H56 J52:J56 J6:J9 D11:H14 I51 J12:J14 I11 D5:H9 D38:H41 J49 D16:I16 D18:H25 D27:H36 J27:J36 J38:J41 J18:J25 D48:H49 I48 D43:H46 J43:J46" xr:uid="{CF948D77-1B58-4C16-9635-F6E1A18593B9}">
      <formula1>"1,2,3,4,5"</formula1>
    </dataValidation>
  </dataValidations>
  <printOptions horizontalCentered="1"/>
  <pageMargins left="0.25" right="0.25" top="0.75" bottom="0.75" header="0.3" footer="0.3"/>
  <pageSetup scale="86" fitToHeight="10" orientation="landscape" horizontalDpi="4294967293"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outlinePr summaryBelow="0"/>
    <pageSetUpPr autoPageBreaks="0"/>
  </sheetPr>
  <dimension ref="A1:L58"/>
  <sheetViews>
    <sheetView showGridLines="0" zoomScale="55" zoomScaleNormal="55" zoomScalePageLayoutView="90" workbookViewId="0">
      <selection activeCell="A3" sqref="A3:A4"/>
    </sheetView>
  </sheetViews>
  <sheetFormatPr defaultColWidth="8.796875" defaultRowHeight="14.5"/>
  <cols>
    <col min="1" max="1" width="128.296875" style="10" bestFit="1" customWidth="1"/>
    <col min="2" max="2" width="21.09765625" style="11" customWidth="1"/>
    <col min="3" max="3" width="9.796875" style="12" customWidth="1"/>
    <col min="4" max="4" width="13" style="13" bestFit="1" customWidth="1"/>
    <col min="5" max="5" width="17.296875" style="13" customWidth="1"/>
    <col min="6" max="6" width="15.296875" style="13" customWidth="1"/>
    <col min="7" max="7" width="12.796875" style="13" bestFit="1" customWidth="1"/>
    <col min="8" max="8" width="12.09765625" style="13" customWidth="1"/>
    <col min="9" max="9" width="15.09765625" style="14" bestFit="1" customWidth="1"/>
    <col min="10" max="10" width="28.296875" style="14" bestFit="1" customWidth="1"/>
    <col min="11" max="11" width="29.796875" style="12" customWidth="1"/>
    <col min="12" max="12" width="133" style="15" customWidth="1"/>
    <col min="13" max="16384" width="8.796875" style="2"/>
  </cols>
  <sheetData>
    <row r="1" spans="1:12" s="1" customFormat="1" ht="19" thickBot="1">
      <c r="A1" s="58" t="s">
        <v>80</v>
      </c>
      <c r="B1" s="131" t="s">
        <v>12</v>
      </c>
      <c r="C1" s="131"/>
      <c r="D1" s="131"/>
      <c r="E1" s="56"/>
      <c r="F1" s="56"/>
      <c r="G1" s="56"/>
      <c r="H1" s="56"/>
      <c r="I1" s="57"/>
      <c r="J1" s="57"/>
      <c r="K1" s="55"/>
      <c r="L1" s="96"/>
    </row>
    <row r="2" spans="1:12" s="1" customFormat="1" ht="15" thickBot="1">
      <c r="A2" s="7"/>
      <c r="B2" s="8"/>
      <c r="C2" s="4"/>
      <c r="D2" s="5"/>
      <c r="E2" s="5"/>
      <c r="F2" s="5"/>
      <c r="G2" s="5"/>
      <c r="H2" s="5"/>
      <c r="I2" s="6"/>
      <c r="J2" s="6"/>
      <c r="K2" s="4"/>
      <c r="L2" s="9"/>
    </row>
    <row r="3" spans="1:12" s="3" customFormat="1" ht="15.65" customHeight="1">
      <c r="A3" s="276" t="s">
        <v>82</v>
      </c>
      <c r="B3" s="278" t="s">
        <v>83</v>
      </c>
      <c r="C3" s="280" t="s">
        <v>84</v>
      </c>
      <c r="D3" s="282" t="s">
        <v>85</v>
      </c>
      <c r="E3" s="283"/>
      <c r="F3" s="283"/>
      <c r="G3" s="283"/>
      <c r="H3" s="283"/>
      <c r="I3" s="284" t="s">
        <v>86</v>
      </c>
      <c r="J3" s="286" t="s">
        <v>87</v>
      </c>
      <c r="K3" s="272" t="s">
        <v>88</v>
      </c>
      <c r="L3" s="274" t="s">
        <v>89</v>
      </c>
    </row>
    <row r="4" spans="1:12" s="3" customFormat="1">
      <c r="A4" s="277"/>
      <c r="B4" s="279"/>
      <c r="C4" s="281"/>
      <c r="D4" s="76" t="s">
        <v>90</v>
      </c>
      <c r="E4" s="77" t="s">
        <v>91</v>
      </c>
      <c r="F4" s="77" t="s">
        <v>92</v>
      </c>
      <c r="G4" s="77" t="s">
        <v>93</v>
      </c>
      <c r="H4" s="77" t="s">
        <v>94</v>
      </c>
      <c r="I4" s="285"/>
      <c r="J4" s="287"/>
      <c r="K4" s="273"/>
      <c r="L4" s="275"/>
    </row>
    <row r="5" spans="1:12" s="3" customFormat="1" ht="18.5">
      <c r="A5" s="111" t="s">
        <v>15</v>
      </c>
      <c r="B5" s="109"/>
      <c r="C5" s="177">
        <v>100</v>
      </c>
      <c r="D5" s="110"/>
      <c r="E5" s="110"/>
      <c r="F5" s="110"/>
      <c r="G5" s="110"/>
      <c r="H5" s="169"/>
      <c r="I5" s="165" t="str">
        <f>IF(SUM(D5:H5)=0, "", AVERAGE(D5:H5))</f>
        <v/>
      </c>
      <c r="J5" s="156"/>
      <c r="K5" s="157"/>
      <c r="L5" s="158"/>
    </row>
    <row r="6" spans="1:12" s="3" customFormat="1" ht="18.5">
      <c r="A6" s="108" t="s">
        <v>95</v>
      </c>
      <c r="B6" s="124"/>
      <c r="C6" s="150">
        <v>20</v>
      </c>
      <c r="D6" s="100"/>
      <c r="E6" s="100"/>
      <c r="F6" s="100"/>
      <c r="G6" s="100"/>
      <c r="H6" s="100"/>
      <c r="I6" s="166" t="str">
        <f t="shared" ref="I6:I56" si="0">IF(SUM(D6:H6)=0, "", AVERAGE(D6:H6))</f>
        <v/>
      </c>
      <c r="J6" s="171"/>
      <c r="K6" s="161" t="b">
        <f>IF(J6=5,C6*1,IF(J6=4,C6*0.8,IF(J6=3,C6*0.6,IF(J6=2,C6*0.3,IF(J6=1,C6*0)))))</f>
        <v>0</v>
      </c>
      <c r="L6" s="154"/>
    </row>
    <row r="7" spans="1:12" s="3" customFormat="1" ht="18.5">
      <c r="A7" s="108" t="s">
        <v>96</v>
      </c>
      <c r="B7" s="124"/>
      <c r="C7" s="150">
        <v>20</v>
      </c>
      <c r="D7" s="100"/>
      <c r="E7" s="100"/>
      <c r="F7" s="100"/>
      <c r="G7" s="100"/>
      <c r="H7" s="100"/>
      <c r="I7" s="166" t="str">
        <f t="shared" si="0"/>
        <v/>
      </c>
      <c r="J7" s="163"/>
      <c r="K7" s="160" t="b">
        <f t="shared" ref="K7:K56" si="1">IF(J7=5,C7*1,IF(J7=4,C7*0.8,IF(J7=3,C7*0.6,IF(J7=2,C7*0.3,IF(J7=1,C7*0)))))</f>
        <v>0</v>
      </c>
      <c r="L7" s="155"/>
    </row>
    <row r="8" spans="1:12" s="3" customFormat="1" ht="18.5">
      <c r="A8" s="108" t="s">
        <v>97</v>
      </c>
      <c r="B8" s="124"/>
      <c r="C8" s="150">
        <v>20</v>
      </c>
      <c r="D8" s="100"/>
      <c r="E8" s="100"/>
      <c r="F8" s="100"/>
      <c r="G8" s="100"/>
      <c r="H8" s="100"/>
      <c r="I8" s="166" t="str">
        <f t="shared" si="0"/>
        <v/>
      </c>
      <c r="J8" s="162"/>
      <c r="K8" s="160" t="b">
        <f>IF(J8=5,C8*1,IF(J8=4,C8*0.8,IF(J8=3,C8*0.6,IF(J8=2,C8*0.3,IF(J8=1,C8*0)))))</f>
        <v>0</v>
      </c>
      <c r="L8" s="159"/>
    </row>
    <row r="9" spans="1:12" s="3" customFormat="1" ht="18.5">
      <c r="A9" s="108" t="s">
        <v>98</v>
      </c>
      <c r="B9" s="124"/>
      <c r="C9" s="150">
        <v>40</v>
      </c>
      <c r="D9" s="100"/>
      <c r="E9" s="100"/>
      <c r="F9" s="100"/>
      <c r="G9" s="100"/>
      <c r="H9" s="100"/>
      <c r="I9" s="166" t="str">
        <f t="shared" si="0"/>
        <v/>
      </c>
      <c r="J9" s="163"/>
      <c r="K9" s="160" t="b">
        <f t="shared" si="1"/>
        <v>0</v>
      </c>
      <c r="L9" s="151"/>
    </row>
    <row r="10" spans="1:12" s="3" customFormat="1" ht="18.5">
      <c r="A10" s="104" t="s">
        <v>99</v>
      </c>
      <c r="B10" s="125"/>
      <c r="C10" s="105"/>
      <c r="D10" s="107"/>
      <c r="E10" s="107"/>
      <c r="F10" s="107"/>
      <c r="G10" s="107"/>
      <c r="H10" s="170"/>
      <c r="I10" s="167"/>
      <c r="J10" s="174"/>
      <c r="K10" s="173">
        <f>SUM(K6:K9)</f>
        <v>0</v>
      </c>
      <c r="L10" s="153"/>
    </row>
    <row r="11" spans="1:12" s="3" customFormat="1" ht="18.5">
      <c r="A11" s="119" t="s">
        <v>16</v>
      </c>
      <c r="B11" s="126"/>
      <c r="C11" s="177">
        <v>100</v>
      </c>
      <c r="D11" s="110"/>
      <c r="E11" s="110"/>
      <c r="F11" s="110"/>
      <c r="G11" s="110"/>
      <c r="H11" s="169"/>
      <c r="I11" s="168"/>
      <c r="J11" s="175"/>
      <c r="K11" s="165"/>
      <c r="L11" s="129"/>
    </row>
    <row r="12" spans="1:12" s="3" customFormat="1" ht="18.5">
      <c r="A12" s="120" t="s">
        <v>100</v>
      </c>
      <c r="B12" s="124"/>
      <c r="C12" s="150">
        <v>35</v>
      </c>
      <c r="D12" s="100"/>
      <c r="E12" s="100"/>
      <c r="F12" s="100"/>
      <c r="G12" s="100"/>
      <c r="H12" s="100"/>
      <c r="I12" s="166" t="str">
        <f t="shared" si="0"/>
        <v/>
      </c>
      <c r="J12" s="164"/>
      <c r="K12" s="160" t="b">
        <f t="shared" si="1"/>
        <v>0</v>
      </c>
      <c r="L12" s="127"/>
    </row>
    <row r="13" spans="1:12" s="3" customFormat="1" ht="18.5">
      <c r="A13" s="120" t="s">
        <v>101</v>
      </c>
      <c r="B13" s="124"/>
      <c r="C13" s="150">
        <v>40</v>
      </c>
      <c r="D13" s="100"/>
      <c r="E13" s="100"/>
      <c r="F13" s="100"/>
      <c r="G13" s="100"/>
      <c r="H13" s="100"/>
      <c r="I13" s="166" t="str">
        <f>IF(SUM(D13:H13)=0, "", AVERAGE(D13:H13))</f>
        <v/>
      </c>
      <c r="J13" s="164"/>
      <c r="K13" s="198" t="b">
        <f>IF(J13=5,C13*1,IF(J13=4,C13*0.8,IF(J13=3,C13*0.6,IF(J13=2,C13*0.3,IF(J13=1,C13*0)))))</f>
        <v>0</v>
      </c>
      <c r="L13" s="127"/>
    </row>
    <row r="14" spans="1:12" s="3" customFormat="1" ht="18.5">
      <c r="A14" s="120" t="s">
        <v>102</v>
      </c>
      <c r="B14" s="124"/>
      <c r="C14" s="150">
        <v>35</v>
      </c>
      <c r="D14" s="100"/>
      <c r="E14" s="100"/>
      <c r="F14" s="100"/>
      <c r="G14" s="100"/>
      <c r="H14" s="100"/>
      <c r="I14" s="166" t="str">
        <f t="shared" si="0"/>
        <v/>
      </c>
      <c r="J14" s="164"/>
      <c r="K14" s="160" t="b">
        <f t="shared" si="1"/>
        <v>0</v>
      </c>
      <c r="L14" s="127"/>
    </row>
    <row r="15" spans="1:12" s="3" customFormat="1" ht="18.5">
      <c r="A15" s="112" t="s">
        <v>99</v>
      </c>
      <c r="B15" s="125"/>
      <c r="C15" s="105"/>
      <c r="D15" s="107"/>
      <c r="E15" s="107"/>
      <c r="F15" s="107"/>
      <c r="G15" s="107"/>
      <c r="H15" s="170"/>
      <c r="I15" s="167"/>
      <c r="J15" s="176"/>
      <c r="K15" s="173">
        <f>SUM(K12:K14)</f>
        <v>0</v>
      </c>
      <c r="L15" s="128"/>
    </row>
    <row r="16" spans="1:12" s="3" customFormat="1" ht="18.5">
      <c r="A16" s="119" t="s">
        <v>17</v>
      </c>
      <c r="B16" s="126"/>
      <c r="C16" s="177">
        <v>450</v>
      </c>
      <c r="D16" s="110"/>
      <c r="E16" s="110"/>
      <c r="F16" s="110"/>
      <c r="G16" s="110"/>
      <c r="H16" s="169"/>
      <c r="I16" s="168"/>
      <c r="J16" s="175"/>
      <c r="K16" s="165"/>
      <c r="L16" s="129"/>
    </row>
    <row r="17" spans="1:12" s="3" customFormat="1" ht="20.25" customHeight="1">
      <c r="A17" s="183" t="s">
        <v>103</v>
      </c>
      <c r="B17" s="184"/>
      <c r="C17" s="185">
        <f>C16/3</f>
        <v>150</v>
      </c>
      <c r="D17" s="186"/>
      <c r="E17" s="186"/>
      <c r="F17" s="186"/>
      <c r="G17" s="186"/>
      <c r="H17" s="186"/>
      <c r="I17" s="187"/>
      <c r="J17" s="188"/>
      <c r="K17" s="189"/>
      <c r="L17" s="190"/>
    </row>
    <row r="18" spans="1:12" s="3" customFormat="1" ht="20.25" customHeight="1">
      <c r="A18" s="182" t="s">
        <v>104</v>
      </c>
      <c r="B18" s="124"/>
      <c r="C18" s="150">
        <f>$C$17/8</f>
        <v>18.75</v>
      </c>
      <c r="D18" s="100"/>
      <c r="E18" s="100"/>
      <c r="F18" s="100"/>
      <c r="G18" s="100"/>
      <c r="H18" s="100"/>
      <c r="I18" s="166" t="str">
        <f t="shared" si="0"/>
        <v/>
      </c>
      <c r="J18" s="164"/>
      <c r="K18" s="160" t="b">
        <f t="shared" si="1"/>
        <v>0</v>
      </c>
      <c r="L18" s="127"/>
    </row>
    <row r="19" spans="1:12" s="3" customFormat="1" ht="20.25" customHeight="1">
      <c r="A19" s="182" t="s">
        <v>105</v>
      </c>
      <c r="B19" s="124"/>
      <c r="C19" s="150">
        <f t="shared" ref="C19:C25" si="2">$C$17/8</f>
        <v>18.75</v>
      </c>
      <c r="D19" s="100"/>
      <c r="E19" s="100"/>
      <c r="F19" s="100"/>
      <c r="G19" s="100"/>
      <c r="H19" s="100"/>
      <c r="I19" s="166" t="str">
        <f t="shared" si="0"/>
        <v/>
      </c>
      <c r="J19" s="164"/>
      <c r="K19" s="160" t="b">
        <f t="shared" si="1"/>
        <v>0</v>
      </c>
      <c r="L19" s="127"/>
    </row>
    <row r="20" spans="1:12" s="3" customFormat="1" ht="20.25" customHeight="1">
      <c r="A20" s="182" t="s">
        <v>106</v>
      </c>
      <c r="B20" s="124"/>
      <c r="C20" s="150">
        <f t="shared" si="2"/>
        <v>18.75</v>
      </c>
      <c r="D20" s="100"/>
      <c r="E20" s="100"/>
      <c r="F20" s="100"/>
      <c r="G20" s="100"/>
      <c r="H20" s="100"/>
      <c r="I20" s="166" t="str">
        <f t="shared" si="0"/>
        <v/>
      </c>
      <c r="J20" s="164"/>
      <c r="K20" s="160" t="b">
        <f t="shared" si="1"/>
        <v>0</v>
      </c>
      <c r="L20" s="127"/>
    </row>
    <row r="21" spans="1:12" s="3" customFormat="1" ht="20.25" customHeight="1">
      <c r="A21" s="182" t="s">
        <v>107</v>
      </c>
      <c r="B21" s="124"/>
      <c r="C21" s="150">
        <f t="shared" si="2"/>
        <v>18.75</v>
      </c>
      <c r="D21" s="100"/>
      <c r="E21" s="100"/>
      <c r="F21" s="100"/>
      <c r="G21" s="100"/>
      <c r="H21" s="100"/>
      <c r="I21" s="166" t="str">
        <f t="shared" si="0"/>
        <v/>
      </c>
      <c r="J21" s="164"/>
      <c r="K21" s="160" t="b">
        <f t="shared" si="1"/>
        <v>0</v>
      </c>
      <c r="L21" s="127"/>
    </row>
    <row r="22" spans="1:12" s="3" customFormat="1" ht="20.25" customHeight="1">
      <c r="A22" s="182" t="s">
        <v>108</v>
      </c>
      <c r="B22" s="124"/>
      <c r="C22" s="150">
        <f t="shared" si="2"/>
        <v>18.75</v>
      </c>
      <c r="D22" s="100"/>
      <c r="E22" s="100"/>
      <c r="F22" s="100"/>
      <c r="G22" s="100"/>
      <c r="H22" s="100"/>
      <c r="I22" s="166" t="str">
        <f t="shared" si="0"/>
        <v/>
      </c>
      <c r="J22" s="164"/>
      <c r="K22" s="160" t="b">
        <f t="shared" si="1"/>
        <v>0</v>
      </c>
      <c r="L22" s="127"/>
    </row>
    <row r="23" spans="1:12" s="3" customFormat="1" ht="20.25" customHeight="1">
      <c r="A23" s="200" t="s">
        <v>109</v>
      </c>
      <c r="B23" s="201"/>
      <c r="C23" s="150">
        <f t="shared" si="2"/>
        <v>18.75</v>
      </c>
      <c r="D23" s="100"/>
      <c r="E23" s="100"/>
      <c r="F23" s="100"/>
      <c r="G23" s="100"/>
      <c r="H23" s="100"/>
      <c r="I23" s="166" t="str">
        <f t="shared" si="0"/>
        <v/>
      </c>
      <c r="J23" s="164"/>
      <c r="K23" s="160" t="b">
        <f t="shared" si="1"/>
        <v>0</v>
      </c>
      <c r="L23" s="127"/>
    </row>
    <row r="24" spans="1:12" s="3" customFormat="1" ht="20.25" customHeight="1">
      <c r="A24" s="204" t="s">
        <v>110</v>
      </c>
      <c r="B24" s="205"/>
      <c r="C24" s="199">
        <f t="shared" si="2"/>
        <v>18.75</v>
      </c>
      <c r="D24" s="100"/>
      <c r="E24" s="100"/>
      <c r="F24" s="100"/>
      <c r="G24" s="100"/>
      <c r="H24" s="100"/>
      <c r="I24" s="166" t="str">
        <f t="shared" si="0"/>
        <v/>
      </c>
      <c r="J24" s="164"/>
      <c r="K24" s="160" t="b">
        <f t="shared" si="1"/>
        <v>0</v>
      </c>
      <c r="L24" s="127"/>
    </row>
    <row r="25" spans="1:12" s="3" customFormat="1" ht="20.25" customHeight="1">
      <c r="A25" s="202" t="s">
        <v>111</v>
      </c>
      <c r="B25" s="203"/>
      <c r="C25" s="150">
        <f t="shared" si="2"/>
        <v>18.75</v>
      </c>
      <c r="D25" s="100"/>
      <c r="E25" s="100"/>
      <c r="F25" s="100"/>
      <c r="G25" s="100"/>
      <c r="H25" s="100"/>
      <c r="I25" s="166" t="str">
        <f t="shared" si="0"/>
        <v/>
      </c>
      <c r="J25" s="164"/>
      <c r="K25" s="160" t="b">
        <f t="shared" si="1"/>
        <v>0</v>
      </c>
      <c r="L25" s="127"/>
    </row>
    <row r="26" spans="1:12" s="3" customFormat="1" ht="18.5">
      <c r="A26" s="183" t="s">
        <v>112</v>
      </c>
      <c r="B26" s="184"/>
      <c r="C26" s="185">
        <v>150</v>
      </c>
      <c r="D26" s="186"/>
      <c r="E26" s="186"/>
      <c r="F26" s="186"/>
      <c r="G26" s="186"/>
      <c r="H26" s="186"/>
      <c r="I26" s="187"/>
      <c r="J26" s="188"/>
      <c r="K26" s="189"/>
      <c r="L26" s="190"/>
    </row>
    <row r="27" spans="1:12" s="3" customFormat="1" ht="18.5">
      <c r="A27" s="182" t="s">
        <v>113</v>
      </c>
      <c r="B27" s="124"/>
      <c r="C27" s="150">
        <f>$C$26/10</f>
        <v>15</v>
      </c>
      <c r="D27" s="100"/>
      <c r="E27" s="100"/>
      <c r="F27" s="100"/>
      <c r="G27" s="100"/>
      <c r="H27" s="100"/>
      <c r="I27" s="166" t="str">
        <f t="shared" si="0"/>
        <v/>
      </c>
      <c r="J27" s="164"/>
      <c r="K27" s="160" t="b">
        <f t="shared" si="1"/>
        <v>0</v>
      </c>
      <c r="L27" s="127"/>
    </row>
    <row r="28" spans="1:12" s="3" customFormat="1" ht="18.5">
      <c r="A28" s="182" t="s">
        <v>114</v>
      </c>
      <c r="B28" s="124"/>
      <c r="C28" s="150">
        <f t="shared" ref="C28:C36" si="3">$C$26/10</f>
        <v>15</v>
      </c>
      <c r="D28" s="100"/>
      <c r="E28" s="100"/>
      <c r="F28" s="100"/>
      <c r="G28" s="100"/>
      <c r="H28" s="100"/>
      <c r="I28" s="166" t="str">
        <f t="shared" si="0"/>
        <v/>
      </c>
      <c r="J28" s="164"/>
      <c r="K28" s="160" t="b">
        <f t="shared" si="1"/>
        <v>0</v>
      </c>
      <c r="L28" s="127"/>
    </row>
    <row r="29" spans="1:12" s="3" customFormat="1" ht="18.5">
      <c r="A29" s="182" t="s">
        <v>115</v>
      </c>
      <c r="B29" s="124"/>
      <c r="C29" s="150">
        <f t="shared" si="3"/>
        <v>15</v>
      </c>
      <c r="D29" s="100"/>
      <c r="E29" s="100"/>
      <c r="F29" s="100"/>
      <c r="G29" s="100"/>
      <c r="H29" s="100"/>
      <c r="I29" s="166" t="str">
        <f t="shared" si="0"/>
        <v/>
      </c>
      <c r="J29" s="164"/>
      <c r="K29" s="160" t="b">
        <f t="shared" si="1"/>
        <v>0</v>
      </c>
      <c r="L29" s="127"/>
    </row>
    <row r="30" spans="1:12" s="3" customFormat="1" ht="18.5">
      <c r="A30" s="182" t="s">
        <v>116</v>
      </c>
      <c r="B30" s="124"/>
      <c r="C30" s="150">
        <f t="shared" si="3"/>
        <v>15</v>
      </c>
      <c r="D30" s="100"/>
      <c r="E30" s="100"/>
      <c r="F30" s="100"/>
      <c r="G30" s="100"/>
      <c r="H30" s="100"/>
      <c r="I30" s="166" t="str">
        <f t="shared" si="0"/>
        <v/>
      </c>
      <c r="J30" s="164"/>
      <c r="K30" s="160" t="b">
        <f t="shared" si="1"/>
        <v>0</v>
      </c>
      <c r="L30" s="127"/>
    </row>
    <row r="31" spans="1:12" s="3" customFormat="1" ht="18.5">
      <c r="A31" s="182" t="s">
        <v>117</v>
      </c>
      <c r="B31" s="124"/>
      <c r="C31" s="150">
        <f t="shared" si="3"/>
        <v>15</v>
      </c>
      <c r="D31" s="100"/>
      <c r="E31" s="100"/>
      <c r="F31" s="100"/>
      <c r="G31" s="100"/>
      <c r="H31" s="100"/>
      <c r="I31" s="166" t="str">
        <f t="shared" si="0"/>
        <v/>
      </c>
      <c r="J31" s="164"/>
      <c r="K31" s="160" t="b">
        <f t="shared" si="1"/>
        <v>0</v>
      </c>
      <c r="L31" s="127"/>
    </row>
    <row r="32" spans="1:12" s="3" customFormat="1" ht="18.5">
      <c r="A32" s="182" t="s">
        <v>118</v>
      </c>
      <c r="B32" s="124"/>
      <c r="C32" s="150">
        <f t="shared" si="3"/>
        <v>15</v>
      </c>
      <c r="D32" s="100"/>
      <c r="E32" s="100"/>
      <c r="F32" s="100"/>
      <c r="G32" s="100"/>
      <c r="H32" s="100"/>
      <c r="I32" s="166" t="str">
        <f t="shared" si="0"/>
        <v/>
      </c>
      <c r="J32" s="164"/>
      <c r="K32" s="160" t="b">
        <f t="shared" si="1"/>
        <v>0</v>
      </c>
      <c r="L32" s="127"/>
    </row>
    <row r="33" spans="1:12" s="3" customFormat="1" ht="18.5">
      <c r="A33" s="182" t="s">
        <v>119</v>
      </c>
      <c r="B33" s="124"/>
      <c r="C33" s="150">
        <f t="shared" si="3"/>
        <v>15</v>
      </c>
      <c r="D33" s="100"/>
      <c r="E33" s="100"/>
      <c r="F33" s="100"/>
      <c r="G33" s="100"/>
      <c r="H33" s="100"/>
      <c r="I33" s="166" t="str">
        <f t="shared" si="0"/>
        <v/>
      </c>
      <c r="J33" s="164"/>
      <c r="K33" s="160" t="b">
        <f t="shared" si="1"/>
        <v>0</v>
      </c>
      <c r="L33" s="127"/>
    </row>
    <row r="34" spans="1:12" s="3" customFormat="1" ht="18.5">
      <c r="A34" s="182" t="s">
        <v>120</v>
      </c>
      <c r="B34" s="124"/>
      <c r="C34" s="150">
        <f t="shared" si="3"/>
        <v>15</v>
      </c>
      <c r="D34" s="100"/>
      <c r="E34" s="100"/>
      <c r="F34" s="100"/>
      <c r="G34" s="100"/>
      <c r="H34" s="100"/>
      <c r="I34" s="166" t="str">
        <f t="shared" si="0"/>
        <v/>
      </c>
      <c r="J34" s="164"/>
      <c r="K34" s="160" t="b">
        <f t="shared" si="1"/>
        <v>0</v>
      </c>
      <c r="L34" s="127"/>
    </row>
    <row r="35" spans="1:12" s="3" customFormat="1" ht="18.5">
      <c r="A35" s="182" t="s">
        <v>121</v>
      </c>
      <c r="B35" s="124"/>
      <c r="C35" s="150">
        <f t="shared" si="3"/>
        <v>15</v>
      </c>
      <c r="D35" s="100"/>
      <c r="E35" s="100"/>
      <c r="F35" s="100"/>
      <c r="G35" s="100"/>
      <c r="H35" s="100"/>
      <c r="I35" s="166" t="str">
        <f t="shared" si="0"/>
        <v/>
      </c>
      <c r="J35" s="164"/>
      <c r="K35" s="160" t="b">
        <f t="shared" si="1"/>
        <v>0</v>
      </c>
      <c r="L35" s="127"/>
    </row>
    <row r="36" spans="1:12" s="3" customFormat="1" ht="18.5">
      <c r="A36" s="182" t="s">
        <v>122</v>
      </c>
      <c r="B36" s="124"/>
      <c r="C36" s="150">
        <f t="shared" si="3"/>
        <v>15</v>
      </c>
      <c r="D36" s="100"/>
      <c r="E36" s="100"/>
      <c r="F36" s="100"/>
      <c r="G36" s="100"/>
      <c r="H36" s="100"/>
      <c r="I36" s="166" t="str">
        <f t="shared" si="0"/>
        <v/>
      </c>
      <c r="J36" s="164"/>
      <c r="K36" s="160" t="b">
        <f t="shared" si="1"/>
        <v>0</v>
      </c>
      <c r="L36" s="127"/>
    </row>
    <row r="37" spans="1:12" s="3" customFormat="1" ht="18.5">
      <c r="A37" s="183" t="s">
        <v>123</v>
      </c>
      <c r="B37" s="184"/>
      <c r="C37" s="185">
        <v>75</v>
      </c>
      <c r="D37" s="186"/>
      <c r="E37" s="186"/>
      <c r="F37" s="186"/>
      <c r="G37" s="186"/>
      <c r="H37" s="186"/>
      <c r="I37" s="187"/>
      <c r="J37" s="188"/>
      <c r="K37" s="189"/>
      <c r="L37" s="190"/>
    </row>
    <row r="38" spans="1:12" s="3" customFormat="1" ht="18.5">
      <c r="A38" s="182" t="s">
        <v>124</v>
      </c>
      <c r="B38" s="124"/>
      <c r="C38" s="150">
        <v>20</v>
      </c>
      <c r="D38" s="100"/>
      <c r="E38" s="100"/>
      <c r="F38" s="100"/>
      <c r="G38" s="100"/>
      <c r="H38" s="100"/>
      <c r="I38" s="166" t="str">
        <f t="shared" si="0"/>
        <v/>
      </c>
      <c r="J38" s="164"/>
      <c r="K38" s="160" t="b">
        <f t="shared" si="1"/>
        <v>0</v>
      </c>
      <c r="L38" s="127"/>
    </row>
    <row r="39" spans="1:12" s="3" customFormat="1" ht="18.5">
      <c r="A39" s="182" t="s">
        <v>125</v>
      </c>
      <c r="B39" s="124"/>
      <c r="C39" s="150">
        <v>20</v>
      </c>
      <c r="D39" s="100"/>
      <c r="E39" s="100"/>
      <c r="F39" s="100"/>
      <c r="G39" s="100"/>
      <c r="H39" s="100"/>
      <c r="I39" s="166" t="str">
        <f t="shared" si="0"/>
        <v/>
      </c>
      <c r="J39" s="164"/>
      <c r="K39" s="160" t="b">
        <f t="shared" si="1"/>
        <v>0</v>
      </c>
      <c r="L39" s="127"/>
    </row>
    <row r="40" spans="1:12" s="3" customFormat="1" ht="18.5">
      <c r="A40" s="182" t="s">
        <v>126</v>
      </c>
      <c r="B40" s="124"/>
      <c r="C40" s="150">
        <v>15</v>
      </c>
      <c r="D40" s="100"/>
      <c r="E40" s="100"/>
      <c r="F40" s="100"/>
      <c r="G40" s="100"/>
      <c r="H40" s="100"/>
      <c r="I40" s="166" t="str">
        <f t="shared" si="0"/>
        <v/>
      </c>
      <c r="J40" s="164"/>
      <c r="K40" s="160" t="b">
        <f t="shared" si="1"/>
        <v>0</v>
      </c>
      <c r="L40" s="127"/>
    </row>
    <row r="41" spans="1:12" s="3" customFormat="1" ht="18.5">
      <c r="A41" s="182" t="s">
        <v>127</v>
      </c>
      <c r="B41" s="124"/>
      <c r="C41" s="150">
        <v>20</v>
      </c>
      <c r="D41" s="100"/>
      <c r="E41" s="100"/>
      <c r="F41" s="100"/>
      <c r="G41" s="100"/>
      <c r="H41" s="100"/>
      <c r="I41" s="166" t="str">
        <f t="shared" si="0"/>
        <v/>
      </c>
      <c r="J41" s="164"/>
      <c r="K41" s="160" t="b">
        <f t="shared" si="1"/>
        <v>0</v>
      </c>
      <c r="L41" s="127"/>
    </row>
    <row r="42" spans="1:12" s="3" customFormat="1" ht="18.5">
      <c r="A42" s="183" t="s">
        <v>128</v>
      </c>
      <c r="B42" s="184"/>
      <c r="C42" s="185">
        <v>75</v>
      </c>
      <c r="D42" s="186"/>
      <c r="E42" s="186"/>
      <c r="F42" s="186"/>
      <c r="G42" s="186"/>
      <c r="H42" s="186"/>
      <c r="I42" s="187"/>
      <c r="J42" s="188"/>
      <c r="K42" s="189"/>
      <c r="L42" s="190"/>
    </row>
    <row r="43" spans="1:12" s="3" customFormat="1" ht="18.5">
      <c r="A43" s="182" t="s">
        <v>130</v>
      </c>
      <c r="B43" s="124"/>
      <c r="C43" s="150">
        <v>20</v>
      </c>
      <c r="D43" s="100"/>
      <c r="E43" s="100"/>
      <c r="F43" s="100"/>
      <c r="G43" s="100"/>
      <c r="H43" s="164"/>
      <c r="I43" s="166" t="str">
        <f t="shared" si="0"/>
        <v/>
      </c>
      <c r="J43" s="164"/>
      <c r="K43" s="160" t="b">
        <f t="shared" si="1"/>
        <v>0</v>
      </c>
      <c r="L43" s="127"/>
    </row>
    <row r="44" spans="1:12" s="3" customFormat="1" ht="18.5">
      <c r="A44" s="182" t="s">
        <v>131</v>
      </c>
      <c r="B44" s="124"/>
      <c r="C44" s="150">
        <v>17.5</v>
      </c>
      <c r="D44" s="100"/>
      <c r="E44" s="100"/>
      <c r="F44" s="100"/>
      <c r="G44" s="100"/>
      <c r="H44" s="164"/>
      <c r="I44" s="166" t="str">
        <f t="shared" si="0"/>
        <v/>
      </c>
      <c r="J44" s="164"/>
      <c r="K44" s="160" t="b">
        <f t="shared" si="1"/>
        <v>0</v>
      </c>
      <c r="L44" s="127"/>
    </row>
    <row r="45" spans="1:12" s="3" customFormat="1" ht="18.5">
      <c r="A45" s="182" t="s">
        <v>132</v>
      </c>
      <c r="B45" s="124"/>
      <c r="C45" s="150">
        <v>17.5</v>
      </c>
      <c r="D45" s="100"/>
      <c r="E45" s="100"/>
      <c r="F45" s="100"/>
      <c r="G45" s="100"/>
      <c r="H45" s="164"/>
      <c r="I45" s="166" t="str">
        <f t="shared" si="0"/>
        <v/>
      </c>
      <c r="J45" s="164"/>
      <c r="K45" s="160" t="b">
        <f t="shared" si="1"/>
        <v>0</v>
      </c>
      <c r="L45" s="127"/>
    </row>
    <row r="46" spans="1:12" s="3" customFormat="1" ht="18.5">
      <c r="A46" s="182" t="s">
        <v>133</v>
      </c>
      <c r="B46" s="124"/>
      <c r="C46" s="150">
        <v>20</v>
      </c>
      <c r="D46" s="100"/>
      <c r="E46" s="100"/>
      <c r="F46" s="100"/>
      <c r="G46" s="100"/>
      <c r="H46" s="164"/>
      <c r="I46" s="166" t="str">
        <f t="shared" si="0"/>
        <v/>
      </c>
      <c r="J46" s="164"/>
      <c r="K46" s="160" t="b">
        <f t="shared" si="1"/>
        <v>0</v>
      </c>
      <c r="L46" s="127"/>
    </row>
    <row r="47" spans="1:12" s="3" customFormat="1" ht="18.5">
      <c r="A47" s="112" t="s">
        <v>99</v>
      </c>
      <c r="B47" s="125"/>
      <c r="C47" s="105"/>
      <c r="D47" s="107"/>
      <c r="E47" s="107"/>
      <c r="F47" s="107"/>
      <c r="G47" s="107"/>
      <c r="H47" s="170"/>
      <c r="I47" s="167"/>
      <c r="J47" s="176"/>
      <c r="K47" s="173">
        <f>SUM(K18:K46)</f>
        <v>0</v>
      </c>
      <c r="L47" s="128"/>
    </row>
    <row r="48" spans="1:12" s="3" customFormat="1" ht="18.5">
      <c r="A48" s="119" t="s">
        <v>18</v>
      </c>
      <c r="B48" s="126"/>
      <c r="C48" s="177">
        <v>100</v>
      </c>
      <c r="D48" s="110"/>
      <c r="E48" s="110"/>
      <c r="F48" s="110"/>
      <c r="G48" s="110"/>
      <c r="H48" s="169"/>
      <c r="I48" s="168"/>
      <c r="J48" s="175"/>
      <c r="K48" s="165"/>
      <c r="L48" s="129"/>
    </row>
    <row r="49" spans="1:12" s="3" customFormat="1" ht="18.5">
      <c r="A49" s="120" t="s">
        <v>18</v>
      </c>
      <c r="B49" s="124"/>
      <c r="C49" s="150">
        <v>100</v>
      </c>
      <c r="D49" s="100"/>
      <c r="E49" s="100"/>
      <c r="F49" s="100"/>
      <c r="G49" s="100"/>
      <c r="H49" s="100"/>
      <c r="I49" s="166" t="str">
        <f t="shared" si="0"/>
        <v/>
      </c>
      <c r="J49" s="164"/>
      <c r="K49" s="160" t="b">
        <f t="shared" ref="K49" si="4">IF(J49=5,C49*1,IF(J49=4,C49*0.8,IF(J49=3,C49*0.6,IF(J49=2,C49*0.3,IF(J49=1,C49*0)))))</f>
        <v>0</v>
      </c>
      <c r="L49" s="127"/>
    </row>
    <row r="50" spans="1:12" ht="18.5">
      <c r="A50" s="112" t="s">
        <v>99</v>
      </c>
      <c r="B50" s="103"/>
      <c r="C50" s="105"/>
      <c r="D50" s="107"/>
      <c r="E50" s="107"/>
      <c r="F50" s="107"/>
      <c r="G50" s="107"/>
      <c r="H50" s="170"/>
      <c r="I50" s="167"/>
      <c r="J50" s="167"/>
      <c r="K50" s="167">
        <f>SUM(K49)</f>
        <v>0</v>
      </c>
      <c r="L50" s="128"/>
    </row>
    <row r="51" spans="1:12" ht="18.5">
      <c r="A51" s="119" t="s">
        <v>20</v>
      </c>
      <c r="B51" s="109"/>
      <c r="C51" s="177">
        <v>50</v>
      </c>
      <c r="D51" s="110"/>
      <c r="E51" s="110"/>
      <c r="F51" s="110"/>
      <c r="G51" s="110"/>
      <c r="H51" s="169"/>
      <c r="I51" s="168"/>
      <c r="J51" s="175"/>
      <c r="K51" s="165"/>
      <c r="L51" s="129"/>
    </row>
    <row r="52" spans="1:12" ht="18.5">
      <c r="A52" s="136" t="s">
        <v>134</v>
      </c>
      <c r="B52" s="101"/>
      <c r="C52" s="150">
        <v>10</v>
      </c>
      <c r="D52" s="100"/>
      <c r="E52" s="100"/>
      <c r="F52" s="100"/>
      <c r="G52" s="100"/>
      <c r="H52" s="100"/>
      <c r="I52" s="166" t="str">
        <f t="shared" si="0"/>
        <v/>
      </c>
      <c r="J52" s="164"/>
      <c r="K52" s="160" t="b">
        <f t="shared" si="1"/>
        <v>0</v>
      </c>
      <c r="L52" s="127"/>
    </row>
    <row r="53" spans="1:12" ht="18.5">
      <c r="A53" s="136" t="s">
        <v>134</v>
      </c>
      <c r="B53" s="101"/>
      <c r="C53" s="150">
        <v>10</v>
      </c>
      <c r="D53" s="100"/>
      <c r="E53" s="100"/>
      <c r="F53" s="100"/>
      <c r="G53" s="100"/>
      <c r="H53" s="100"/>
      <c r="I53" s="166" t="str">
        <f t="shared" si="0"/>
        <v/>
      </c>
      <c r="J53" s="164"/>
      <c r="K53" s="160" t="b">
        <f t="shared" si="1"/>
        <v>0</v>
      </c>
      <c r="L53" s="127"/>
    </row>
    <row r="54" spans="1:12" ht="18.5">
      <c r="A54" s="136" t="s">
        <v>134</v>
      </c>
      <c r="B54" s="101"/>
      <c r="C54" s="150">
        <v>10</v>
      </c>
      <c r="D54" s="100"/>
      <c r="E54" s="100"/>
      <c r="F54" s="100"/>
      <c r="G54" s="100"/>
      <c r="H54" s="100"/>
      <c r="I54" s="166" t="str">
        <f t="shared" si="0"/>
        <v/>
      </c>
      <c r="J54" s="164"/>
      <c r="K54" s="160" t="b">
        <f t="shared" si="1"/>
        <v>0</v>
      </c>
      <c r="L54" s="127"/>
    </row>
    <row r="55" spans="1:12" ht="18.5">
      <c r="A55" s="136" t="s">
        <v>134</v>
      </c>
      <c r="B55" s="101"/>
      <c r="C55" s="150">
        <v>10</v>
      </c>
      <c r="D55" s="100"/>
      <c r="E55" s="100"/>
      <c r="F55" s="100"/>
      <c r="G55" s="100"/>
      <c r="H55" s="100"/>
      <c r="I55" s="166" t="str">
        <f t="shared" si="0"/>
        <v/>
      </c>
      <c r="J55" s="164"/>
      <c r="K55" s="160" t="b">
        <f t="shared" si="1"/>
        <v>0</v>
      </c>
      <c r="L55" s="127"/>
    </row>
    <row r="56" spans="1:12" ht="18.5">
      <c r="A56" s="136" t="s">
        <v>134</v>
      </c>
      <c r="B56" s="101"/>
      <c r="C56" s="150">
        <v>10</v>
      </c>
      <c r="D56" s="100"/>
      <c r="E56" s="100"/>
      <c r="F56" s="100"/>
      <c r="G56" s="100"/>
      <c r="H56" s="100"/>
      <c r="I56" s="166" t="str">
        <f t="shared" si="0"/>
        <v/>
      </c>
      <c r="J56" s="164"/>
      <c r="K56" s="160" t="b">
        <f t="shared" si="1"/>
        <v>0</v>
      </c>
      <c r="L56" s="127"/>
    </row>
    <row r="57" spans="1:12" ht="18.5">
      <c r="A57" s="112" t="s">
        <v>99</v>
      </c>
      <c r="B57" s="103"/>
      <c r="C57" s="105"/>
      <c r="D57" s="107"/>
      <c r="E57" s="107"/>
      <c r="F57" s="107"/>
      <c r="G57" s="107"/>
      <c r="H57" s="107"/>
      <c r="I57" s="172"/>
      <c r="J57" s="106"/>
      <c r="K57" s="152">
        <f>SUM(K52:K56)</f>
        <v>0</v>
      </c>
      <c r="L57" s="128"/>
    </row>
    <row r="58" spans="1:12" ht="26">
      <c r="A58" s="78" t="s">
        <v>135</v>
      </c>
      <c r="B58" s="79"/>
      <c r="C58" s="80">
        <f>C5+C11+C16+C48+C51</f>
        <v>800</v>
      </c>
      <c r="D58" s="81"/>
      <c r="E58" s="81"/>
      <c r="F58" s="81"/>
      <c r="G58" s="81"/>
      <c r="H58" s="81"/>
      <c r="I58" s="82"/>
      <c r="J58" s="83"/>
      <c r="K58" s="195">
        <f>SUM(K10+K15+K47+K50+K57)</f>
        <v>0</v>
      </c>
      <c r="L58" s="97"/>
    </row>
  </sheetData>
  <sheetProtection selectLockedCells="1"/>
  <mergeCells count="8">
    <mergeCell ref="J3:J4"/>
    <mergeCell ref="K3:K4"/>
    <mergeCell ref="L3:L4"/>
    <mergeCell ref="A3:A4"/>
    <mergeCell ref="B3:B4"/>
    <mergeCell ref="C3:C4"/>
    <mergeCell ref="D3:H3"/>
    <mergeCell ref="I3:I4"/>
  </mergeCells>
  <dataValidations count="2">
    <dataValidation type="list" allowBlank="1" showInputMessage="1" showErrorMessage="1" error="Please enter a whole number from 1 to 5. See the Workbook Instructions for the definitions." sqref="D58:H58" xr:uid="{00000000-0002-0000-0300-000000000000}">
      <formula1>"1,2,3,4,5"</formula1>
    </dataValidation>
    <dataValidation type="list" allowBlank="1" showInputMessage="1" showErrorMessage="1" sqref="D51:H56 J52:J56 J6:J9 D11:H14 I51 J12:J14 I11 D5:H9 D38:H41 J49 D16:I16 D18:H25 D27:H36 J27:J36 J38:J41 J18:J25 D48:H49 I48 D43:H46 J43:J46" xr:uid="{00000000-0002-0000-0300-000001000000}">
      <formula1>"1,2,3,4,5"</formula1>
    </dataValidation>
  </dataValidations>
  <printOptions horizontalCentered="1"/>
  <pageMargins left="0.25" right="0.25" top="0.75" bottom="0.75" header="0.3" footer="0.3"/>
  <pageSetup scale="86" fitToHeight="10" orientation="landscape" horizontalDpi="4294967293"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01661-50E9-4C3D-BBC8-12AF73FEAEC2}">
  <sheetPr>
    <tabColor theme="9" tint="-0.249977111117893"/>
    <outlinePr summaryBelow="0"/>
    <pageSetUpPr autoPageBreaks="0"/>
  </sheetPr>
  <dimension ref="A1:L58"/>
  <sheetViews>
    <sheetView showGridLines="0" zoomScale="55" zoomScaleNormal="55" zoomScalePageLayoutView="90" workbookViewId="0">
      <selection activeCell="A3" sqref="A3:A4"/>
    </sheetView>
  </sheetViews>
  <sheetFormatPr defaultColWidth="8.796875" defaultRowHeight="14.5"/>
  <cols>
    <col min="1" max="1" width="128.296875" style="10" bestFit="1" customWidth="1"/>
    <col min="2" max="2" width="21.09765625" style="11" customWidth="1"/>
    <col min="3" max="3" width="9.796875" style="12" customWidth="1"/>
    <col min="4" max="4" width="13" style="13" bestFit="1" customWidth="1"/>
    <col min="5" max="5" width="17.296875" style="13" customWidth="1"/>
    <col min="6" max="6" width="15.296875" style="13" customWidth="1"/>
    <col min="7" max="7" width="12.796875" style="13" bestFit="1" customWidth="1"/>
    <col min="8" max="8" width="12.09765625" style="13" customWidth="1"/>
    <col min="9" max="9" width="15.09765625" style="14" bestFit="1" customWidth="1"/>
    <col min="10" max="10" width="28.296875" style="14" bestFit="1" customWidth="1"/>
    <col min="11" max="11" width="29.796875" style="12" customWidth="1"/>
    <col min="12" max="12" width="133" style="15" customWidth="1"/>
    <col min="13" max="16384" width="8.796875" style="2"/>
  </cols>
  <sheetData>
    <row r="1" spans="1:12" s="1" customFormat="1" ht="19" thickBot="1">
      <c r="A1" s="58" t="s">
        <v>80</v>
      </c>
      <c r="B1" s="131" t="s">
        <v>137</v>
      </c>
      <c r="C1" s="131"/>
      <c r="D1" s="131"/>
      <c r="E1" s="56"/>
      <c r="F1" s="56"/>
      <c r="G1" s="56"/>
      <c r="H1" s="56"/>
      <c r="I1" s="57"/>
      <c r="J1" s="57"/>
      <c r="K1" s="55"/>
      <c r="L1" s="96"/>
    </row>
    <row r="2" spans="1:12" s="1" customFormat="1" ht="15" thickBot="1">
      <c r="A2" s="7"/>
      <c r="B2" s="8"/>
      <c r="C2" s="4"/>
      <c r="D2" s="5"/>
      <c r="E2" s="5"/>
      <c r="F2" s="5"/>
      <c r="G2" s="5"/>
      <c r="H2" s="5"/>
      <c r="I2" s="6"/>
      <c r="J2" s="6"/>
      <c r="K2" s="4"/>
      <c r="L2" s="9"/>
    </row>
    <row r="3" spans="1:12" s="3" customFormat="1" ht="15.65" customHeight="1">
      <c r="A3" s="276" t="s">
        <v>82</v>
      </c>
      <c r="B3" s="278" t="s">
        <v>83</v>
      </c>
      <c r="C3" s="280" t="s">
        <v>84</v>
      </c>
      <c r="D3" s="282" t="s">
        <v>85</v>
      </c>
      <c r="E3" s="283"/>
      <c r="F3" s="283"/>
      <c r="G3" s="283"/>
      <c r="H3" s="283"/>
      <c r="I3" s="284" t="s">
        <v>86</v>
      </c>
      <c r="J3" s="286" t="s">
        <v>87</v>
      </c>
      <c r="K3" s="272" t="s">
        <v>88</v>
      </c>
      <c r="L3" s="274" t="s">
        <v>89</v>
      </c>
    </row>
    <row r="4" spans="1:12" s="3" customFormat="1">
      <c r="A4" s="277"/>
      <c r="B4" s="279"/>
      <c r="C4" s="281"/>
      <c r="D4" s="76" t="s">
        <v>90</v>
      </c>
      <c r="E4" s="77" t="s">
        <v>91</v>
      </c>
      <c r="F4" s="77" t="s">
        <v>92</v>
      </c>
      <c r="G4" s="77" t="s">
        <v>93</v>
      </c>
      <c r="H4" s="77" t="s">
        <v>94</v>
      </c>
      <c r="I4" s="285"/>
      <c r="J4" s="287"/>
      <c r="K4" s="273"/>
      <c r="L4" s="275"/>
    </row>
    <row r="5" spans="1:12" s="3" customFormat="1" ht="18.5">
      <c r="A5" s="111" t="s">
        <v>15</v>
      </c>
      <c r="B5" s="109"/>
      <c r="C5" s="177">
        <v>100</v>
      </c>
      <c r="D5" s="110"/>
      <c r="E5" s="110"/>
      <c r="F5" s="110"/>
      <c r="G5" s="110"/>
      <c r="H5" s="169"/>
      <c r="I5" s="165" t="str">
        <f>IF(SUM(D5:H5)=0, "", AVERAGE(D5:H5))</f>
        <v/>
      </c>
      <c r="J5" s="156"/>
      <c r="K5" s="157"/>
      <c r="L5" s="158"/>
    </row>
    <row r="6" spans="1:12" s="3" customFormat="1" ht="18.5">
      <c r="A6" s="108" t="s">
        <v>95</v>
      </c>
      <c r="B6" s="124"/>
      <c r="C6" s="150">
        <v>20</v>
      </c>
      <c r="D6" s="100"/>
      <c r="E6" s="100"/>
      <c r="F6" s="100"/>
      <c r="G6" s="100"/>
      <c r="H6" s="100"/>
      <c r="I6" s="166" t="str">
        <f t="shared" ref="I6:I56" si="0">IF(SUM(D6:H6)=0, "", AVERAGE(D6:H6))</f>
        <v/>
      </c>
      <c r="J6" s="171"/>
      <c r="K6" s="161" t="b">
        <f>IF(J6=5,C6*1,IF(J6=4,C6*0.8,IF(J6=3,C6*0.6,IF(J6=2,C6*0.3,IF(J6=1,C6*0)))))</f>
        <v>0</v>
      </c>
      <c r="L6" s="154"/>
    </row>
    <row r="7" spans="1:12" s="3" customFormat="1" ht="18.5">
      <c r="A7" s="108" t="s">
        <v>96</v>
      </c>
      <c r="B7" s="124"/>
      <c r="C7" s="150">
        <v>20</v>
      </c>
      <c r="D7" s="100"/>
      <c r="E7" s="100"/>
      <c r="F7" s="100"/>
      <c r="G7" s="100"/>
      <c r="H7" s="100"/>
      <c r="I7" s="166" t="str">
        <f t="shared" si="0"/>
        <v/>
      </c>
      <c r="J7" s="163"/>
      <c r="K7" s="160" t="b">
        <f t="shared" ref="K7:K56" si="1">IF(J7=5,C7*1,IF(J7=4,C7*0.8,IF(J7=3,C7*0.6,IF(J7=2,C7*0.3,IF(J7=1,C7*0)))))</f>
        <v>0</v>
      </c>
      <c r="L7" s="155"/>
    </row>
    <row r="8" spans="1:12" s="3" customFormat="1" ht="18.5">
      <c r="A8" s="108" t="s">
        <v>97</v>
      </c>
      <c r="B8" s="124"/>
      <c r="C8" s="150">
        <v>20</v>
      </c>
      <c r="D8" s="100"/>
      <c r="E8" s="100"/>
      <c r="F8" s="100"/>
      <c r="G8" s="100"/>
      <c r="H8" s="100"/>
      <c r="I8" s="166" t="str">
        <f t="shared" si="0"/>
        <v/>
      </c>
      <c r="J8" s="162"/>
      <c r="K8" s="160" t="b">
        <f>IF(J8=5,C8*1,IF(J8=4,C8*0.8,IF(J8=3,C8*0.6,IF(J8=2,C8*0.3,IF(J8=1,C8*0)))))</f>
        <v>0</v>
      </c>
      <c r="L8" s="159"/>
    </row>
    <row r="9" spans="1:12" s="3" customFormat="1" ht="18.5">
      <c r="A9" s="108" t="s">
        <v>98</v>
      </c>
      <c r="B9" s="124"/>
      <c r="C9" s="150">
        <v>40</v>
      </c>
      <c r="D9" s="100"/>
      <c r="E9" s="100"/>
      <c r="F9" s="100"/>
      <c r="G9" s="100"/>
      <c r="H9" s="100"/>
      <c r="I9" s="166" t="str">
        <f t="shared" si="0"/>
        <v/>
      </c>
      <c r="J9" s="163"/>
      <c r="K9" s="160" t="b">
        <f t="shared" si="1"/>
        <v>0</v>
      </c>
      <c r="L9" s="151"/>
    </row>
    <row r="10" spans="1:12" s="3" customFormat="1" ht="18.5">
      <c r="A10" s="104" t="s">
        <v>99</v>
      </c>
      <c r="B10" s="125"/>
      <c r="C10" s="105"/>
      <c r="D10" s="107"/>
      <c r="E10" s="107"/>
      <c r="F10" s="107"/>
      <c r="G10" s="107"/>
      <c r="H10" s="170"/>
      <c r="I10" s="167"/>
      <c r="J10" s="174"/>
      <c r="K10" s="173">
        <f>SUM(K6:K9)</f>
        <v>0</v>
      </c>
      <c r="L10" s="153"/>
    </row>
    <row r="11" spans="1:12" s="3" customFormat="1" ht="18.5">
      <c r="A11" s="119" t="s">
        <v>16</v>
      </c>
      <c r="B11" s="126"/>
      <c r="C11" s="177">
        <v>100</v>
      </c>
      <c r="D11" s="110"/>
      <c r="E11" s="110"/>
      <c r="F11" s="110"/>
      <c r="G11" s="110"/>
      <c r="H11" s="169"/>
      <c r="I11" s="168"/>
      <c r="J11" s="175"/>
      <c r="K11" s="165"/>
      <c r="L11" s="129"/>
    </row>
    <row r="12" spans="1:12" s="3" customFormat="1" ht="18.5">
      <c r="A12" s="120" t="s">
        <v>100</v>
      </c>
      <c r="B12" s="124"/>
      <c r="C12" s="150">
        <v>35</v>
      </c>
      <c r="D12" s="100"/>
      <c r="E12" s="100"/>
      <c r="F12" s="100"/>
      <c r="G12" s="100"/>
      <c r="H12" s="100"/>
      <c r="I12" s="166" t="str">
        <f t="shared" si="0"/>
        <v/>
      </c>
      <c r="J12" s="164"/>
      <c r="K12" s="160" t="b">
        <f t="shared" si="1"/>
        <v>0</v>
      </c>
      <c r="L12" s="127"/>
    </row>
    <row r="13" spans="1:12" s="3" customFormat="1" ht="18.5">
      <c r="A13" s="120" t="s">
        <v>101</v>
      </c>
      <c r="B13" s="124"/>
      <c r="C13" s="150">
        <v>40</v>
      </c>
      <c r="D13" s="100"/>
      <c r="E13" s="100"/>
      <c r="F13" s="100"/>
      <c r="G13" s="100"/>
      <c r="H13" s="100"/>
      <c r="I13" s="166" t="str">
        <f>IF(SUM(D13:H13)=0, "", AVERAGE(D13:H13))</f>
        <v/>
      </c>
      <c r="J13" s="164"/>
      <c r="K13" s="198" t="b">
        <f>IF(J13=5,C13*1,IF(J13=4,C13*0.8,IF(J13=3,C13*0.6,IF(J13=2,C13*0.3,IF(J13=1,C13*0)))))</f>
        <v>0</v>
      </c>
      <c r="L13" s="127"/>
    </row>
    <row r="14" spans="1:12" s="3" customFormat="1" ht="18.5">
      <c r="A14" s="120" t="s">
        <v>102</v>
      </c>
      <c r="B14" s="124"/>
      <c r="C14" s="150">
        <v>35</v>
      </c>
      <c r="D14" s="100"/>
      <c r="E14" s="100"/>
      <c r="F14" s="100"/>
      <c r="G14" s="100"/>
      <c r="H14" s="100"/>
      <c r="I14" s="166" t="str">
        <f t="shared" si="0"/>
        <v/>
      </c>
      <c r="J14" s="164"/>
      <c r="K14" s="160" t="b">
        <f t="shared" si="1"/>
        <v>0</v>
      </c>
      <c r="L14" s="127"/>
    </row>
    <row r="15" spans="1:12" s="3" customFormat="1" ht="18.5">
      <c r="A15" s="112" t="s">
        <v>99</v>
      </c>
      <c r="B15" s="125"/>
      <c r="C15" s="105"/>
      <c r="D15" s="107"/>
      <c r="E15" s="107"/>
      <c r="F15" s="107"/>
      <c r="G15" s="107"/>
      <c r="H15" s="170"/>
      <c r="I15" s="167"/>
      <c r="J15" s="176"/>
      <c r="K15" s="173">
        <f>SUM(K12:K14)</f>
        <v>0</v>
      </c>
      <c r="L15" s="128"/>
    </row>
    <row r="16" spans="1:12" s="3" customFormat="1" ht="18.5">
      <c r="A16" s="119" t="s">
        <v>17</v>
      </c>
      <c r="B16" s="126"/>
      <c r="C16" s="177">
        <v>450</v>
      </c>
      <c r="D16" s="110"/>
      <c r="E16" s="110"/>
      <c r="F16" s="110"/>
      <c r="G16" s="110"/>
      <c r="H16" s="169"/>
      <c r="I16" s="168"/>
      <c r="J16" s="175"/>
      <c r="K16" s="165"/>
      <c r="L16" s="129"/>
    </row>
    <row r="17" spans="1:12" s="3" customFormat="1" ht="20.25" customHeight="1">
      <c r="A17" s="183" t="s">
        <v>103</v>
      </c>
      <c r="B17" s="184"/>
      <c r="C17" s="185">
        <f>C16/3</f>
        <v>150</v>
      </c>
      <c r="D17" s="186"/>
      <c r="E17" s="186"/>
      <c r="F17" s="186"/>
      <c r="G17" s="186"/>
      <c r="H17" s="186"/>
      <c r="I17" s="187"/>
      <c r="J17" s="188"/>
      <c r="K17" s="189"/>
      <c r="L17" s="190"/>
    </row>
    <row r="18" spans="1:12" s="3" customFormat="1" ht="20.25" customHeight="1">
      <c r="A18" s="182" t="s">
        <v>104</v>
      </c>
      <c r="B18" s="124"/>
      <c r="C18" s="150">
        <f>$C$17/8</f>
        <v>18.75</v>
      </c>
      <c r="D18" s="100"/>
      <c r="E18" s="100"/>
      <c r="F18" s="100"/>
      <c r="G18" s="100"/>
      <c r="H18" s="100"/>
      <c r="I18" s="166" t="str">
        <f t="shared" si="0"/>
        <v/>
      </c>
      <c r="J18" s="164"/>
      <c r="K18" s="160" t="b">
        <f t="shared" si="1"/>
        <v>0</v>
      </c>
      <c r="L18" s="127"/>
    </row>
    <row r="19" spans="1:12" s="3" customFormat="1" ht="20.25" customHeight="1">
      <c r="A19" s="182" t="s">
        <v>105</v>
      </c>
      <c r="B19" s="124"/>
      <c r="C19" s="150">
        <f t="shared" ref="C19:C25" si="2">$C$17/8</f>
        <v>18.75</v>
      </c>
      <c r="D19" s="100"/>
      <c r="E19" s="100"/>
      <c r="F19" s="100"/>
      <c r="G19" s="100"/>
      <c r="H19" s="100"/>
      <c r="I19" s="166" t="str">
        <f t="shared" si="0"/>
        <v/>
      </c>
      <c r="J19" s="164"/>
      <c r="K19" s="160" t="b">
        <f t="shared" si="1"/>
        <v>0</v>
      </c>
      <c r="L19" s="127"/>
    </row>
    <row r="20" spans="1:12" s="3" customFormat="1" ht="20.25" customHeight="1">
      <c r="A20" s="182" t="s">
        <v>106</v>
      </c>
      <c r="B20" s="124"/>
      <c r="C20" s="150">
        <f t="shared" si="2"/>
        <v>18.75</v>
      </c>
      <c r="D20" s="100"/>
      <c r="E20" s="100"/>
      <c r="F20" s="100"/>
      <c r="G20" s="100"/>
      <c r="H20" s="100"/>
      <c r="I20" s="166" t="str">
        <f t="shared" si="0"/>
        <v/>
      </c>
      <c r="J20" s="164"/>
      <c r="K20" s="160" t="b">
        <f t="shared" si="1"/>
        <v>0</v>
      </c>
      <c r="L20" s="127"/>
    </row>
    <row r="21" spans="1:12" s="3" customFormat="1" ht="20.25" customHeight="1">
      <c r="A21" s="182" t="s">
        <v>107</v>
      </c>
      <c r="B21" s="124"/>
      <c r="C21" s="150">
        <f t="shared" si="2"/>
        <v>18.75</v>
      </c>
      <c r="D21" s="100"/>
      <c r="E21" s="100"/>
      <c r="F21" s="100"/>
      <c r="G21" s="100"/>
      <c r="H21" s="100"/>
      <c r="I21" s="166" t="str">
        <f t="shared" si="0"/>
        <v/>
      </c>
      <c r="J21" s="164"/>
      <c r="K21" s="160" t="b">
        <f t="shared" si="1"/>
        <v>0</v>
      </c>
      <c r="L21" s="127"/>
    </row>
    <row r="22" spans="1:12" s="3" customFormat="1" ht="20.25" customHeight="1">
      <c r="A22" s="182" t="s">
        <v>108</v>
      </c>
      <c r="B22" s="124"/>
      <c r="C22" s="150">
        <f t="shared" si="2"/>
        <v>18.75</v>
      </c>
      <c r="D22" s="100"/>
      <c r="E22" s="100"/>
      <c r="F22" s="100"/>
      <c r="G22" s="100"/>
      <c r="H22" s="100"/>
      <c r="I22" s="166" t="str">
        <f t="shared" si="0"/>
        <v/>
      </c>
      <c r="J22" s="164"/>
      <c r="K22" s="160" t="b">
        <f t="shared" si="1"/>
        <v>0</v>
      </c>
      <c r="L22" s="127"/>
    </row>
    <row r="23" spans="1:12" s="3" customFormat="1" ht="20.25" customHeight="1">
      <c r="A23" s="200" t="s">
        <v>109</v>
      </c>
      <c r="B23" s="201"/>
      <c r="C23" s="150">
        <f t="shared" si="2"/>
        <v>18.75</v>
      </c>
      <c r="D23" s="100"/>
      <c r="E23" s="100"/>
      <c r="F23" s="100"/>
      <c r="G23" s="100"/>
      <c r="H23" s="100"/>
      <c r="I23" s="166" t="str">
        <f t="shared" si="0"/>
        <v/>
      </c>
      <c r="J23" s="164"/>
      <c r="K23" s="160" t="b">
        <f t="shared" si="1"/>
        <v>0</v>
      </c>
      <c r="L23" s="127"/>
    </row>
    <row r="24" spans="1:12" s="3" customFormat="1" ht="20.25" customHeight="1">
      <c r="A24" s="204" t="s">
        <v>110</v>
      </c>
      <c r="B24" s="205"/>
      <c r="C24" s="199">
        <f t="shared" si="2"/>
        <v>18.75</v>
      </c>
      <c r="D24" s="100"/>
      <c r="E24" s="100"/>
      <c r="F24" s="100"/>
      <c r="G24" s="100"/>
      <c r="H24" s="100"/>
      <c r="I24" s="166" t="str">
        <f t="shared" si="0"/>
        <v/>
      </c>
      <c r="J24" s="164"/>
      <c r="K24" s="160" t="b">
        <f t="shared" si="1"/>
        <v>0</v>
      </c>
      <c r="L24" s="127"/>
    </row>
    <row r="25" spans="1:12" s="3" customFormat="1" ht="20.25" customHeight="1">
      <c r="A25" s="202" t="s">
        <v>111</v>
      </c>
      <c r="B25" s="203"/>
      <c r="C25" s="150">
        <f t="shared" si="2"/>
        <v>18.75</v>
      </c>
      <c r="D25" s="100"/>
      <c r="E25" s="100"/>
      <c r="F25" s="100"/>
      <c r="G25" s="100"/>
      <c r="H25" s="100"/>
      <c r="I25" s="166" t="str">
        <f t="shared" si="0"/>
        <v/>
      </c>
      <c r="J25" s="164"/>
      <c r="K25" s="160" t="b">
        <f t="shared" si="1"/>
        <v>0</v>
      </c>
      <c r="L25" s="127"/>
    </row>
    <row r="26" spans="1:12" s="3" customFormat="1" ht="18.5">
      <c r="A26" s="183" t="s">
        <v>112</v>
      </c>
      <c r="B26" s="184"/>
      <c r="C26" s="185">
        <v>150</v>
      </c>
      <c r="D26" s="186"/>
      <c r="E26" s="186"/>
      <c r="F26" s="186"/>
      <c r="G26" s="186"/>
      <c r="H26" s="186"/>
      <c r="I26" s="187"/>
      <c r="J26" s="188"/>
      <c r="K26" s="189"/>
      <c r="L26" s="190"/>
    </row>
    <row r="27" spans="1:12" s="3" customFormat="1" ht="18.5">
      <c r="A27" s="182" t="s">
        <v>113</v>
      </c>
      <c r="B27" s="124"/>
      <c r="C27" s="150">
        <f>$C$26/10</f>
        <v>15</v>
      </c>
      <c r="D27" s="100"/>
      <c r="E27" s="100"/>
      <c r="F27" s="100"/>
      <c r="G27" s="100"/>
      <c r="H27" s="100"/>
      <c r="I27" s="166" t="str">
        <f t="shared" si="0"/>
        <v/>
      </c>
      <c r="J27" s="164"/>
      <c r="K27" s="160" t="b">
        <f t="shared" si="1"/>
        <v>0</v>
      </c>
      <c r="L27" s="127"/>
    </row>
    <row r="28" spans="1:12" s="3" customFormat="1" ht="18.5">
      <c r="A28" s="182" t="s">
        <v>114</v>
      </c>
      <c r="B28" s="124"/>
      <c r="C28" s="150">
        <f t="shared" ref="C28:C36" si="3">$C$26/10</f>
        <v>15</v>
      </c>
      <c r="D28" s="100"/>
      <c r="E28" s="100"/>
      <c r="F28" s="100"/>
      <c r="G28" s="100"/>
      <c r="H28" s="100"/>
      <c r="I28" s="166" t="str">
        <f t="shared" si="0"/>
        <v/>
      </c>
      <c r="J28" s="164"/>
      <c r="K28" s="160" t="b">
        <f t="shared" si="1"/>
        <v>0</v>
      </c>
      <c r="L28" s="127"/>
    </row>
    <row r="29" spans="1:12" s="3" customFormat="1" ht="18.5">
      <c r="A29" s="182" t="s">
        <v>115</v>
      </c>
      <c r="B29" s="124"/>
      <c r="C29" s="150">
        <f t="shared" si="3"/>
        <v>15</v>
      </c>
      <c r="D29" s="100"/>
      <c r="E29" s="100"/>
      <c r="F29" s="100"/>
      <c r="G29" s="100"/>
      <c r="H29" s="100"/>
      <c r="I29" s="166" t="str">
        <f t="shared" si="0"/>
        <v/>
      </c>
      <c r="J29" s="164"/>
      <c r="K29" s="160" t="b">
        <f t="shared" si="1"/>
        <v>0</v>
      </c>
      <c r="L29" s="127"/>
    </row>
    <row r="30" spans="1:12" s="3" customFormat="1" ht="18.5">
      <c r="A30" s="182" t="s">
        <v>116</v>
      </c>
      <c r="B30" s="124"/>
      <c r="C30" s="150">
        <f t="shared" si="3"/>
        <v>15</v>
      </c>
      <c r="D30" s="100"/>
      <c r="E30" s="100"/>
      <c r="F30" s="100"/>
      <c r="G30" s="100"/>
      <c r="H30" s="100"/>
      <c r="I30" s="166" t="str">
        <f t="shared" si="0"/>
        <v/>
      </c>
      <c r="J30" s="164"/>
      <c r="K30" s="160" t="b">
        <f t="shared" si="1"/>
        <v>0</v>
      </c>
      <c r="L30" s="127"/>
    </row>
    <row r="31" spans="1:12" s="3" customFormat="1" ht="18.5">
      <c r="A31" s="182" t="s">
        <v>117</v>
      </c>
      <c r="B31" s="124"/>
      <c r="C31" s="150">
        <f t="shared" si="3"/>
        <v>15</v>
      </c>
      <c r="D31" s="100"/>
      <c r="E31" s="100"/>
      <c r="F31" s="100"/>
      <c r="G31" s="100"/>
      <c r="H31" s="100"/>
      <c r="I31" s="166" t="str">
        <f t="shared" si="0"/>
        <v/>
      </c>
      <c r="J31" s="164"/>
      <c r="K31" s="160" t="b">
        <f t="shared" si="1"/>
        <v>0</v>
      </c>
      <c r="L31" s="127"/>
    </row>
    <row r="32" spans="1:12" s="3" customFormat="1" ht="18.5">
      <c r="A32" s="182" t="s">
        <v>118</v>
      </c>
      <c r="B32" s="124"/>
      <c r="C32" s="150">
        <f t="shared" si="3"/>
        <v>15</v>
      </c>
      <c r="D32" s="100"/>
      <c r="E32" s="100"/>
      <c r="F32" s="100"/>
      <c r="G32" s="100"/>
      <c r="H32" s="100"/>
      <c r="I32" s="166" t="str">
        <f t="shared" si="0"/>
        <v/>
      </c>
      <c r="J32" s="164"/>
      <c r="K32" s="160" t="b">
        <f t="shared" si="1"/>
        <v>0</v>
      </c>
      <c r="L32" s="127"/>
    </row>
    <row r="33" spans="1:12" s="3" customFormat="1" ht="18.5">
      <c r="A33" s="182" t="s">
        <v>119</v>
      </c>
      <c r="B33" s="124"/>
      <c r="C33" s="150">
        <f t="shared" si="3"/>
        <v>15</v>
      </c>
      <c r="D33" s="100"/>
      <c r="E33" s="100"/>
      <c r="F33" s="100"/>
      <c r="G33" s="100"/>
      <c r="H33" s="100"/>
      <c r="I33" s="166" t="str">
        <f t="shared" si="0"/>
        <v/>
      </c>
      <c r="J33" s="164"/>
      <c r="K33" s="160" t="b">
        <f t="shared" si="1"/>
        <v>0</v>
      </c>
      <c r="L33" s="127"/>
    </row>
    <row r="34" spans="1:12" s="3" customFormat="1" ht="18.5">
      <c r="A34" s="182" t="s">
        <v>120</v>
      </c>
      <c r="B34" s="124"/>
      <c r="C34" s="150">
        <f t="shared" si="3"/>
        <v>15</v>
      </c>
      <c r="D34" s="100"/>
      <c r="E34" s="100"/>
      <c r="F34" s="100"/>
      <c r="G34" s="100"/>
      <c r="H34" s="100"/>
      <c r="I34" s="166" t="str">
        <f t="shared" si="0"/>
        <v/>
      </c>
      <c r="J34" s="164"/>
      <c r="K34" s="160" t="b">
        <f t="shared" si="1"/>
        <v>0</v>
      </c>
      <c r="L34" s="127"/>
    </row>
    <row r="35" spans="1:12" s="3" customFormat="1" ht="18.5">
      <c r="A35" s="182" t="s">
        <v>121</v>
      </c>
      <c r="B35" s="124"/>
      <c r="C35" s="150">
        <f t="shared" si="3"/>
        <v>15</v>
      </c>
      <c r="D35" s="100"/>
      <c r="E35" s="100"/>
      <c r="F35" s="100"/>
      <c r="G35" s="100"/>
      <c r="H35" s="100"/>
      <c r="I35" s="166" t="str">
        <f t="shared" si="0"/>
        <v/>
      </c>
      <c r="J35" s="164"/>
      <c r="K35" s="160" t="b">
        <f t="shared" si="1"/>
        <v>0</v>
      </c>
      <c r="L35" s="127"/>
    </row>
    <row r="36" spans="1:12" s="3" customFormat="1" ht="18.5">
      <c r="A36" s="182" t="s">
        <v>122</v>
      </c>
      <c r="B36" s="124"/>
      <c r="C36" s="150">
        <f t="shared" si="3"/>
        <v>15</v>
      </c>
      <c r="D36" s="100"/>
      <c r="E36" s="100"/>
      <c r="F36" s="100"/>
      <c r="G36" s="100"/>
      <c r="H36" s="100"/>
      <c r="I36" s="166" t="str">
        <f t="shared" si="0"/>
        <v/>
      </c>
      <c r="J36" s="164"/>
      <c r="K36" s="160" t="b">
        <f t="shared" si="1"/>
        <v>0</v>
      </c>
      <c r="L36" s="127"/>
    </row>
    <row r="37" spans="1:12" s="3" customFormat="1" ht="18.5">
      <c r="A37" s="183" t="s">
        <v>123</v>
      </c>
      <c r="B37" s="184"/>
      <c r="C37" s="185">
        <v>75</v>
      </c>
      <c r="D37" s="186"/>
      <c r="E37" s="186"/>
      <c r="F37" s="186"/>
      <c r="G37" s="186"/>
      <c r="H37" s="186"/>
      <c r="I37" s="187"/>
      <c r="J37" s="188"/>
      <c r="K37" s="189"/>
      <c r="L37" s="190"/>
    </row>
    <row r="38" spans="1:12" s="3" customFormat="1" ht="18.5">
      <c r="A38" s="182" t="s">
        <v>124</v>
      </c>
      <c r="B38" s="124"/>
      <c r="C38" s="150">
        <v>20</v>
      </c>
      <c r="D38" s="100"/>
      <c r="E38" s="100"/>
      <c r="F38" s="100"/>
      <c r="G38" s="100"/>
      <c r="H38" s="100"/>
      <c r="I38" s="166" t="str">
        <f t="shared" si="0"/>
        <v/>
      </c>
      <c r="J38" s="164"/>
      <c r="K38" s="160" t="b">
        <f t="shared" si="1"/>
        <v>0</v>
      </c>
      <c r="L38" s="127"/>
    </row>
    <row r="39" spans="1:12" s="3" customFormat="1" ht="18.5">
      <c r="A39" s="182" t="s">
        <v>125</v>
      </c>
      <c r="B39" s="124"/>
      <c r="C39" s="150">
        <v>20</v>
      </c>
      <c r="D39" s="100"/>
      <c r="E39" s="100"/>
      <c r="F39" s="100"/>
      <c r="G39" s="100"/>
      <c r="H39" s="100"/>
      <c r="I39" s="166" t="str">
        <f t="shared" si="0"/>
        <v/>
      </c>
      <c r="J39" s="164"/>
      <c r="K39" s="160" t="b">
        <f t="shared" si="1"/>
        <v>0</v>
      </c>
      <c r="L39" s="127"/>
    </row>
    <row r="40" spans="1:12" s="3" customFormat="1" ht="18.5">
      <c r="A40" s="182" t="s">
        <v>126</v>
      </c>
      <c r="B40" s="124"/>
      <c r="C40" s="150">
        <v>15</v>
      </c>
      <c r="D40" s="100"/>
      <c r="E40" s="100"/>
      <c r="F40" s="100"/>
      <c r="G40" s="100"/>
      <c r="H40" s="100"/>
      <c r="I40" s="166" t="str">
        <f t="shared" si="0"/>
        <v/>
      </c>
      <c r="J40" s="164"/>
      <c r="K40" s="160" t="b">
        <f t="shared" si="1"/>
        <v>0</v>
      </c>
      <c r="L40" s="127"/>
    </row>
    <row r="41" spans="1:12" s="3" customFormat="1" ht="18.5">
      <c r="A41" s="182" t="s">
        <v>127</v>
      </c>
      <c r="B41" s="124"/>
      <c r="C41" s="150">
        <v>20</v>
      </c>
      <c r="D41" s="100"/>
      <c r="E41" s="100"/>
      <c r="F41" s="100"/>
      <c r="G41" s="100"/>
      <c r="H41" s="100"/>
      <c r="I41" s="166" t="str">
        <f t="shared" si="0"/>
        <v/>
      </c>
      <c r="J41" s="164"/>
      <c r="K41" s="160" t="b">
        <f t="shared" si="1"/>
        <v>0</v>
      </c>
      <c r="L41" s="127"/>
    </row>
    <row r="42" spans="1:12" s="3" customFormat="1" ht="18.5">
      <c r="A42" s="183" t="s">
        <v>128</v>
      </c>
      <c r="B42" s="184"/>
      <c r="C42" s="185">
        <v>75</v>
      </c>
      <c r="D42" s="186"/>
      <c r="E42" s="186"/>
      <c r="F42" s="186"/>
      <c r="G42" s="186"/>
      <c r="H42" s="186"/>
      <c r="I42" s="187"/>
      <c r="J42" s="188"/>
      <c r="K42" s="189"/>
      <c r="L42" s="190"/>
    </row>
    <row r="43" spans="1:12" s="3" customFormat="1" ht="18.5">
      <c r="A43" s="182" t="s">
        <v>130</v>
      </c>
      <c r="B43" s="124"/>
      <c r="C43" s="150">
        <v>20</v>
      </c>
      <c r="D43" s="100"/>
      <c r="E43" s="100"/>
      <c r="F43" s="100"/>
      <c r="G43" s="100"/>
      <c r="H43" s="164"/>
      <c r="I43" s="166" t="str">
        <f t="shared" si="0"/>
        <v/>
      </c>
      <c r="J43" s="164"/>
      <c r="K43" s="160" t="b">
        <f t="shared" si="1"/>
        <v>0</v>
      </c>
      <c r="L43" s="127"/>
    </row>
    <row r="44" spans="1:12" s="3" customFormat="1" ht="18.5">
      <c r="A44" s="182" t="s">
        <v>131</v>
      </c>
      <c r="B44" s="124"/>
      <c r="C44" s="150">
        <v>17.5</v>
      </c>
      <c r="D44" s="100"/>
      <c r="E44" s="100"/>
      <c r="F44" s="100"/>
      <c r="G44" s="100"/>
      <c r="H44" s="164"/>
      <c r="I44" s="166" t="str">
        <f t="shared" si="0"/>
        <v/>
      </c>
      <c r="J44" s="164"/>
      <c r="K44" s="160" t="b">
        <f t="shared" si="1"/>
        <v>0</v>
      </c>
      <c r="L44" s="127"/>
    </row>
    <row r="45" spans="1:12" s="3" customFormat="1" ht="18.5">
      <c r="A45" s="182" t="s">
        <v>132</v>
      </c>
      <c r="B45" s="124"/>
      <c r="C45" s="150">
        <v>17.5</v>
      </c>
      <c r="D45" s="100"/>
      <c r="E45" s="100"/>
      <c r="F45" s="100"/>
      <c r="G45" s="100"/>
      <c r="H45" s="164"/>
      <c r="I45" s="166" t="str">
        <f t="shared" si="0"/>
        <v/>
      </c>
      <c r="J45" s="164"/>
      <c r="K45" s="160" t="b">
        <f t="shared" si="1"/>
        <v>0</v>
      </c>
      <c r="L45" s="127"/>
    </row>
    <row r="46" spans="1:12" s="3" customFormat="1" ht="18.5">
      <c r="A46" s="182" t="s">
        <v>133</v>
      </c>
      <c r="B46" s="124"/>
      <c r="C46" s="150">
        <v>20</v>
      </c>
      <c r="D46" s="100"/>
      <c r="E46" s="100"/>
      <c r="F46" s="100"/>
      <c r="G46" s="100"/>
      <c r="H46" s="164"/>
      <c r="I46" s="166" t="str">
        <f t="shared" si="0"/>
        <v/>
      </c>
      <c r="J46" s="164"/>
      <c r="K46" s="160" t="b">
        <f t="shared" si="1"/>
        <v>0</v>
      </c>
      <c r="L46" s="127"/>
    </row>
    <row r="47" spans="1:12" s="3" customFormat="1" ht="18.5">
      <c r="A47" s="112" t="s">
        <v>99</v>
      </c>
      <c r="B47" s="125"/>
      <c r="C47" s="105"/>
      <c r="D47" s="107"/>
      <c r="E47" s="107"/>
      <c r="F47" s="107"/>
      <c r="G47" s="107"/>
      <c r="H47" s="170"/>
      <c r="I47" s="167"/>
      <c r="J47" s="176"/>
      <c r="K47" s="173">
        <f>SUM(K18:K46)</f>
        <v>0</v>
      </c>
      <c r="L47" s="128"/>
    </row>
    <row r="48" spans="1:12" s="3" customFormat="1" ht="18.5">
      <c r="A48" s="119" t="s">
        <v>18</v>
      </c>
      <c r="B48" s="126"/>
      <c r="C48" s="177">
        <v>100</v>
      </c>
      <c r="D48" s="110"/>
      <c r="E48" s="110"/>
      <c r="F48" s="110"/>
      <c r="G48" s="110"/>
      <c r="H48" s="169"/>
      <c r="I48" s="168"/>
      <c r="J48" s="175"/>
      <c r="K48" s="165"/>
      <c r="L48" s="129"/>
    </row>
    <row r="49" spans="1:12" s="3" customFormat="1" ht="18.5">
      <c r="A49" s="120" t="s">
        <v>18</v>
      </c>
      <c r="B49" s="124"/>
      <c r="C49" s="150">
        <v>100</v>
      </c>
      <c r="D49" s="100"/>
      <c r="E49" s="100"/>
      <c r="F49" s="100"/>
      <c r="G49" s="100"/>
      <c r="H49" s="100"/>
      <c r="I49" s="166" t="str">
        <f t="shared" si="0"/>
        <v/>
      </c>
      <c r="J49" s="164"/>
      <c r="K49" s="160" t="b">
        <f t="shared" ref="K49" si="4">IF(J49=5,C49*1,IF(J49=4,C49*0.8,IF(J49=3,C49*0.6,IF(J49=2,C49*0.3,IF(J49=1,C49*0)))))</f>
        <v>0</v>
      </c>
      <c r="L49" s="127"/>
    </row>
    <row r="50" spans="1:12" ht="18.5">
      <c r="A50" s="112" t="s">
        <v>99</v>
      </c>
      <c r="B50" s="103"/>
      <c r="C50" s="105"/>
      <c r="D50" s="107"/>
      <c r="E50" s="107"/>
      <c r="F50" s="107"/>
      <c r="G50" s="107"/>
      <c r="H50" s="170"/>
      <c r="I50" s="167"/>
      <c r="J50" s="167"/>
      <c r="K50" s="167">
        <f>SUM(K49)</f>
        <v>0</v>
      </c>
      <c r="L50" s="128"/>
    </row>
    <row r="51" spans="1:12" ht="18.5">
      <c r="A51" s="119" t="s">
        <v>20</v>
      </c>
      <c r="B51" s="109"/>
      <c r="C51" s="177">
        <v>50</v>
      </c>
      <c r="D51" s="110"/>
      <c r="E51" s="110"/>
      <c r="F51" s="110"/>
      <c r="G51" s="110"/>
      <c r="H51" s="169"/>
      <c r="I51" s="168"/>
      <c r="J51" s="175"/>
      <c r="K51" s="165"/>
      <c r="L51" s="129"/>
    </row>
    <row r="52" spans="1:12" ht="18.5">
      <c r="A52" s="136" t="s">
        <v>134</v>
      </c>
      <c r="B52" s="101"/>
      <c r="C52" s="150">
        <v>10</v>
      </c>
      <c r="D52" s="100"/>
      <c r="E52" s="100"/>
      <c r="F52" s="100"/>
      <c r="G52" s="100"/>
      <c r="H52" s="100"/>
      <c r="I52" s="166" t="str">
        <f t="shared" si="0"/>
        <v/>
      </c>
      <c r="J52" s="164"/>
      <c r="K52" s="160" t="b">
        <f t="shared" si="1"/>
        <v>0</v>
      </c>
      <c r="L52" s="127"/>
    </row>
    <row r="53" spans="1:12" ht="18.5">
      <c r="A53" s="136" t="s">
        <v>134</v>
      </c>
      <c r="B53" s="101"/>
      <c r="C53" s="150">
        <v>10</v>
      </c>
      <c r="D53" s="100"/>
      <c r="E53" s="100"/>
      <c r="F53" s="100"/>
      <c r="G53" s="100"/>
      <c r="H53" s="100"/>
      <c r="I53" s="166" t="str">
        <f t="shared" si="0"/>
        <v/>
      </c>
      <c r="J53" s="164"/>
      <c r="K53" s="160" t="b">
        <f t="shared" si="1"/>
        <v>0</v>
      </c>
      <c r="L53" s="127"/>
    </row>
    <row r="54" spans="1:12" ht="18.5">
      <c r="A54" s="136" t="s">
        <v>134</v>
      </c>
      <c r="B54" s="101"/>
      <c r="C54" s="150">
        <v>10</v>
      </c>
      <c r="D54" s="100"/>
      <c r="E54" s="100"/>
      <c r="F54" s="100"/>
      <c r="G54" s="100"/>
      <c r="H54" s="100"/>
      <c r="I54" s="166" t="str">
        <f t="shared" si="0"/>
        <v/>
      </c>
      <c r="J54" s="164"/>
      <c r="K54" s="160" t="b">
        <f t="shared" si="1"/>
        <v>0</v>
      </c>
      <c r="L54" s="127"/>
    </row>
    <row r="55" spans="1:12" ht="18.5">
      <c r="A55" s="136" t="s">
        <v>134</v>
      </c>
      <c r="B55" s="101"/>
      <c r="C55" s="150">
        <v>10</v>
      </c>
      <c r="D55" s="100"/>
      <c r="E55" s="100"/>
      <c r="F55" s="100"/>
      <c r="G55" s="100"/>
      <c r="H55" s="100"/>
      <c r="I55" s="166" t="str">
        <f t="shared" si="0"/>
        <v/>
      </c>
      <c r="J55" s="164"/>
      <c r="K55" s="160" t="b">
        <f t="shared" si="1"/>
        <v>0</v>
      </c>
      <c r="L55" s="127"/>
    </row>
    <row r="56" spans="1:12" ht="18.5">
      <c r="A56" s="136" t="s">
        <v>134</v>
      </c>
      <c r="B56" s="101"/>
      <c r="C56" s="150">
        <v>10</v>
      </c>
      <c r="D56" s="100"/>
      <c r="E56" s="100"/>
      <c r="F56" s="100"/>
      <c r="G56" s="100"/>
      <c r="H56" s="100"/>
      <c r="I56" s="166" t="str">
        <f t="shared" si="0"/>
        <v/>
      </c>
      <c r="J56" s="164"/>
      <c r="K56" s="160" t="b">
        <f t="shared" si="1"/>
        <v>0</v>
      </c>
      <c r="L56" s="127"/>
    </row>
    <row r="57" spans="1:12" ht="19" thickBot="1">
      <c r="A57" s="112" t="s">
        <v>99</v>
      </c>
      <c r="B57" s="103"/>
      <c r="C57" s="105"/>
      <c r="D57" s="107"/>
      <c r="E57" s="107"/>
      <c r="F57" s="107"/>
      <c r="G57" s="107"/>
      <c r="H57" s="107"/>
      <c r="I57" s="172"/>
      <c r="J57" s="106"/>
      <c r="K57" s="152">
        <f>SUM(K52:K56)</f>
        <v>0</v>
      </c>
      <c r="L57" s="128"/>
    </row>
    <row r="58" spans="1:12" ht="26.5" thickBot="1">
      <c r="A58" s="78" t="s">
        <v>135</v>
      </c>
      <c r="B58" s="79"/>
      <c r="C58" s="80">
        <f>C5+C11+C16+C48+C51</f>
        <v>800</v>
      </c>
      <c r="D58" s="81"/>
      <c r="E58" s="81"/>
      <c r="F58" s="81"/>
      <c r="G58" s="81"/>
      <c r="H58" s="81"/>
      <c r="I58" s="82"/>
      <c r="J58" s="83"/>
      <c r="K58" s="195">
        <f>SUM(K10+K15+K47+K50+K57)</f>
        <v>0</v>
      </c>
      <c r="L58" s="97"/>
    </row>
  </sheetData>
  <sheetProtection selectLockedCells="1"/>
  <mergeCells count="8">
    <mergeCell ref="K3:K4"/>
    <mergeCell ref="L3:L4"/>
    <mergeCell ref="A3:A4"/>
    <mergeCell ref="B3:B4"/>
    <mergeCell ref="C3:C4"/>
    <mergeCell ref="D3:H3"/>
    <mergeCell ref="I3:I4"/>
    <mergeCell ref="J3:J4"/>
  </mergeCells>
  <dataValidations count="2">
    <dataValidation type="list" allowBlank="1" showInputMessage="1" showErrorMessage="1" error="Please enter a whole number from 1 to 5. See the Workbook Instructions for the definitions." sqref="D58:H58" xr:uid="{892D9643-5973-46F8-9B0F-BD7BA684E974}">
      <formula1>"1,2,3,4,5"</formula1>
    </dataValidation>
    <dataValidation type="list" allowBlank="1" showInputMessage="1" showErrorMessage="1" sqref="D51:H56 J52:J56 J6:J9 D11:H14 I51 J12:J14 I11 D5:H9 D38:H41 J49 D16:I16 D18:H25 D27:H36 J27:J36 J38:J41 J18:J25 D48:H49 I48 D43:H46 J43:J46" xr:uid="{536F1A75-B260-4F21-934A-5B97F9E94F94}">
      <formula1>"1,2,3,4,5"</formula1>
    </dataValidation>
  </dataValidations>
  <printOptions horizontalCentered="1"/>
  <pageMargins left="0.25" right="0.25" top="0.75" bottom="0.75" header="0.3" footer="0.3"/>
  <pageSetup scale="86" fitToHeight="10" orientation="landscape"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D4"/>
  <sheetViews>
    <sheetView zoomScale="140" zoomScaleNormal="140" workbookViewId="0">
      <selection activeCell="B8" sqref="B8"/>
    </sheetView>
  </sheetViews>
  <sheetFormatPr defaultColWidth="14.09765625" defaultRowHeight="13"/>
  <cols>
    <col min="2" max="2" width="16.59765625" bestFit="1" customWidth="1"/>
    <col min="3" max="3" width="18.69921875" bestFit="1" customWidth="1"/>
    <col min="4" max="4" width="19.69921875" bestFit="1" customWidth="1"/>
  </cols>
  <sheetData>
    <row r="1" spans="1:4" ht="15.75" customHeight="1">
      <c r="A1" s="288" t="s">
        <v>139</v>
      </c>
      <c r="B1" s="289"/>
      <c r="C1" s="289"/>
      <c r="D1" s="289"/>
    </row>
    <row r="2" spans="1:4">
      <c r="A2" s="191" t="s">
        <v>140</v>
      </c>
      <c r="B2" s="191" t="s">
        <v>141</v>
      </c>
      <c r="C2" s="191" t="s">
        <v>142</v>
      </c>
      <c r="D2" s="191" t="s">
        <v>143</v>
      </c>
    </row>
    <row r="3" spans="1:4" ht="15" thickBot="1">
      <c r="A3" s="192" t="s">
        <v>10</v>
      </c>
      <c r="B3" s="225">
        <v>38583227.890000001</v>
      </c>
      <c r="C3" s="192">
        <v>300</v>
      </c>
      <c r="D3" s="192">
        <f>($B$4/B3)*300</f>
        <v>300</v>
      </c>
    </row>
    <row r="4" spans="1:4">
      <c r="A4" s="193" t="s">
        <v>144</v>
      </c>
      <c r="B4" s="194">
        <f>MIN(B3:B3)</f>
        <v>38583227.890000001</v>
      </c>
      <c r="C4" s="193"/>
      <c r="D4" s="193"/>
    </row>
  </sheetData>
  <mergeCells count="1">
    <mergeCell ref="A1:D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44B42-61A6-47EA-A66D-370A53BD130D}">
  <sheetPr>
    <tabColor theme="9" tint="-0.249977111117893"/>
    <outlinePr summaryBelow="0"/>
    <pageSetUpPr autoPageBreaks="0"/>
  </sheetPr>
  <dimension ref="A1:L58"/>
  <sheetViews>
    <sheetView showGridLines="0" zoomScale="55" zoomScaleNormal="55" zoomScalePageLayoutView="90" workbookViewId="0">
      <selection activeCell="A3" sqref="A3:A4"/>
    </sheetView>
  </sheetViews>
  <sheetFormatPr defaultColWidth="8.796875" defaultRowHeight="14.5"/>
  <cols>
    <col min="1" max="1" width="128.296875" style="10" bestFit="1" customWidth="1"/>
    <col min="2" max="2" width="21.09765625" style="11" customWidth="1"/>
    <col min="3" max="3" width="9.796875" style="12" customWidth="1"/>
    <col min="4" max="4" width="13" style="13" bestFit="1" customWidth="1"/>
    <col min="5" max="5" width="17.296875" style="13" customWidth="1"/>
    <col min="6" max="6" width="15.296875" style="13" customWidth="1"/>
    <col min="7" max="7" width="12.796875" style="13" bestFit="1" customWidth="1"/>
    <col min="8" max="8" width="12.09765625" style="13" customWidth="1"/>
    <col min="9" max="9" width="15.09765625" style="14" bestFit="1" customWidth="1"/>
    <col min="10" max="10" width="28.296875" style="14" bestFit="1" customWidth="1"/>
    <col min="11" max="11" width="29.796875" style="12" customWidth="1"/>
    <col min="12" max="12" width="133" style="15" customWidth="1"/>
    <col min="13" max="16384" width="8.796875" style="2"/>
  </cols>
  <sheetData>
    <row r="1" spans="1:12" s="1" customFormat="1" ht="19" thickBot="1">
      <c r="A1" s="58" t="s">
        <v>80</v>
      </c>
      <c r="B1" s="131" t="s">
        <v>138</v>
      </c>
      <c r="C1" s="131"/>
      <c r="D1" s="131"/>
      <c r="E1" s="56"/>
      <c r="F1" s="56"/>
      <c r="G1" s="56"/>
      <c r="H1" s="56"/>
      <c r="I1" s="57"/>
      <c r="J1" s="57"/>
      <c r="K1" s="55"/>
      <c r="L1" s="96"/>
    </row>
    <row r="2" spans="1:12" s="1" customFormat="1" ht="15" thickBot="1">
      <c r="A2" s="7"/>
      <c r="B2" s="8"/>
      <c r="C2" s="4"/>
      <c r="D2" s="5"/>
      <c r="E2" s="5"/>
      <c r="F2" s="5"/>
      <c r="G2" s="5"/>
      <c r="H2" s="5"/>
      <c r="I2" s="6"/>
      <c r="J2" s="6"/>
      <c r="K2" s="4"/>
      <c r="L2" s="9"/>
    </row>
    <row r="3" spans="1:12" s="3" customFormat="1" ht="15.65" customHeight="1">
      <c r="A3" s="276" t="s">
        <v>82</v>
      </c>
      <c r="B3" s="278" t="s">
        <v>83</v>
      </c>
      <c r="C3" s="280" t="s">
        <v>84</v>
      </c>
      <c r="D3" s="282" t="s">
        <v>85</v>
      </c>
      <c r="E3" s="283"/>
      <c r="F3" s="283"/>
      <c r="G3" s="283"/>
      <c r="H3" s="283"/>
      <c r="I3" s="284" t="s">
        <v>86</v>
      </c>
      <c r="J3" s="286" t="s">
        <v>87</v>
      </c>
      <c r="K3" s="272" t="s">
        <v>88</v>
      </c>
      <c r="L3" s="274" t="s">
        <v>89</v>
      </c>
    </row>
    <row r="4" spans="1:12" s="3" customFormat="1">
      <c r="A4" s="277"/>
      <c r="B4" s="279"/>
      <c r="C4" s="281"/>
      <c r="D4" s="76" t="s">
        <v>90</v>
      </c>
      <c r="E4" s="77" t="s">
        <v>91</v>
      </c>
      <c r="F4" s="77" t="s">
        <v>92</v>
      </c>
      <c r="G4" s="77" t="s">
        <v>93</v>
      </c>
      <c r="H4" s="77" t="s">
        <v>94</v>
      </c>
      <c r="I4" s="285"/>
      <c r="J4" s="287"/>
      <c r="K4" s="273"/>
      <c r="L4" s="275"/>
    </row>
    <row r="5" spans="1:12" s="3" customFormat="1" ht="18.5">
      <c r="A5" s="111" t="s">
        <v>15</v>
      </c>
      <c r="B5" s="109"/>
      <c r="C5" s="177">
        <v>100</v>
      </c>
      <c r="D5" s="110"/>
      <c r="E5" s="110"/>
      <c r="F5" s="110"/>
      <c r="G5" s="110"/>
      <c r="H5" s="169"/>
      <c r="I5" s="165" t="str">
        <f>IF(SUM(D5:H5)=0, "", AVERAGE(D5:H5))</f>
        <v/>
      </c>
      <c r="J5" s="156"/>
      <c r="K5" s="157"/>
      <c r="L5" s="158"/>
    </row>
    <row r="6" spans="1:12" s="3" customFormat="1" ht="18.5">
      <c r="A6" s="108" t="s">
        <v>95</v>
      </c>
      <c r="B6" s="124"/>
      <c r="C6" s="150">
        <v>20</v>
      </c>
      <c r="D6" s="100"/>
      <c r="E6" s="100"/>
      <c r="F6" s="100"/>
      <c r="G6" s="100"/>
      <c r="H6" s="100"/>
      <c r="I6" s="166" t="str">
        <f t="shared" ref="I6:I56" si="0">IF(SUM(D6:H6)=0, "", AVERAGE(D6:H6))</f>
        <v/>
      </c>
      <c r="J6" s="171"/>
      <c r="K6" s="161" t="b">
        <f>IF(J6=5,C6*1,IF(J6=4,C6*0.8,IF(J6=3,C6*0.6,IF(J6=2,C6*0.3,IF(J6=1,C6*0)))))</f>
        <v>0</v>
      </c>
      <c r="L6" s="154"/>
    </row>
    <row r="7" spans="1:12" s="3" customFormat="1" ht="18.5">
      <c r="A7" s="108" t="s">
        <v>96</v>
      </c>
      <c r="B7" s="124"/>
      <c r="C7" s="150">
        <v>20</v>
      </c>
      <c r="D7" s="100"/>
      <c r="E7" s="100"/>
      <c r="F7" s="100"/>
      <c r="G7" s="100"/>
      <c r="H7" s="100"/>
      <c r="I7" s="166" t="str">
        <f t="shared" si="0"/>
        <v/>
      </c>
      <c r="J7" s="163"/>
      <c r="K7" s="160" t="b">
        <f t="shared" ref="K7:K56" si="1">IF(J7=5,C7*1,IF(J7=4,C7*0.8,IF(J7=3,C7*0.6,IF(J7=2,C7*0.3,IF(J7=1,C7*0)))))</f>
        <v>0</v>
      </c>
      <c r="L7" s="155"/>
    </row>
    <row r="8" spans="1:12" s="3" customFormat="1" ht="18.5">
      <c r="A8" s="108" t="s">
        <v>97</v>
      </c>
      <c r="B8" s="124"/>
      <c r="C8" s="150">
        <v>20</v>
      </c>
      <c r="D8" s="100"/>
      <c r="E8" s="100"/>
      <c r="F8" s="100"/>
      <c r="G8" s="100"/>
      <c r="H8" s="100"/>
      <c r="I8" s="166" t="str">
        <f t="shared" si="0"/>
        <v/>
      </c>
      <c r="J8" s="162"/>
      <c r="K8" s="160" t="b">
        <f>IF(J8=5,C8*1,IF(J8=4,C8*0.8,IF(J8=3,C8*0.6,IF(J8=2,C8*0.3,IF(J8=1,C8*0)))))</f>
        <v>0</v>
      </c>
      <c r="L8" s="159"/>
    </row>
    <row r="9" spans="1:12" s="3" customFormat="1" ht="18.5">
      <c r="A9" s="108" t="s">
        <v>98</v>
      </c>
      <c r="B9" s="124"/>
      <c r="C9" s="150">
        <v>40</v>
      </c>
      <c r="D9" s="100"/>
      <c r="E9" s="100"/>
      <c r="F9" s="100"/>
      <c r="G9" s="100"/>
      <c r="H9" s="100"/>
      <c r="I9" s="166" t="str">
        <f t="shared" si="0"/>
        <v/>
      </c>
      <c r="J9" s="163"/>
      <c r="K9" s="160" t="b">
        <f t="shared" si="1"/>
        <v>0</v>
      </c>
      <c r="L9" s="151"/>
    </row>
    <row r="10" spans="1:12" s="3" customFormat="1" ht="18.5">
      <c r="A10" s="104" t="s">
        <v>99</v>
      </c>
      <c r="B10" s="125"/>
      <c r="C10" s="105"/>
      <c r="D10" s="107"/>
      <c r="E10" s="107"/>
      <c r="F10" s="107"/>
      <c r="G10" s="107"/>
      <c r="H10" s="170"/>
      <c r="I10" s="167"/>
      <c r="J10" s="174"/>
      <c r="K10" s="173">
        <f>SUM(K6:K9)</f>
        <v>0</v>
      </c>
      <c r="L10" s="153"/>
    </row>
    <row r="11" spans="1:12" s="3" customFormat="1" ht="18.5">
      <c r="A11" s="119" t="s">
        <v>16</v>
      </c>
      <c r="B11" s="126"/>
      <c r="C11" s="177">
        <v>100</v>
      </c>
      <c r="D11" s="110"/>
      <c r="E11" s="110"/>
      <c r="F11" s="110"/>
      <c r="G11" s="110"/>
      <c r="H11" s="169"/>
      <c r="I11" s="168"/>
      <c r="J11" s="175"/>
      <c r="K11" s="165"/>
      <c r="L11" s="129"/>
    </row>
    <row r="12" spans="1:12" s="3" customFormat="1" ht="18.5">
      <c r="A12" s="120" t="s">
        <v>100</v>
      </c>
      <c r="B12" s="124"/>
      <c r="C12" s="150">
        <v>35</v>
      </c>
      <c r="D12" s="100"/>
      <c r="E12" s="100"/>
      <c r="F12" s="100"/>
      <c r="G12" s="100"/>
      <c r="H12" s="100"/>
      <c r="I12" s="166" t="str">
        <f t="shared" si="0"/>
        <v/>
      </c>
      <c r="J12" s="164"/>
      <c r="K12" s="160" t="b">
        <f t="shared" si="1"/>
        <v>0</v>
      </c>
      <c r="L12" s="127"/>
    </row>
    <row r="13" spans="1:12" s="3" customFormat="1" ht="18.5">
      <c r="A13" s="120" t="s">
        <v>101</v>
      </c>
      <c r="B13" s="124"/>
      <c r="C13" s="150">
        <v>40</v>
      </c>
      <c r="D13" s="100"/>
      <c r="E13" s="100"/>
      <c r="F13" s="100"/>
      <c r="G13" s="100"/>
      <c r="H13" s="100"/>
      <c r="I13" s="166" t="str">
        <f>IF(SUM(D13:H13)=0, "", AVERAGE(D13:H13))</f>
        <v/>
      </c>
      <c r="J13" s="164"/>
      <c r="K13" s="198" t="b">
        <f>IF(J13=5,C13*1,IF(J13=4,C13*0.8,IF(J13=3,C13*0.6,IF(J13=2,C13*0.3,IF(J13=1,C13*0)))))</f>
        <v>0</v>
      </c>
      <c r="L13" s="127"/>
    </row>
    <row r="14" spans="1:12" s="3" customFormat="1" ht="18.5">
      <c r="A14" s="120" t="s">
        <v>102</v>
      </c>
      <c r="B14" s="124"/>
      <c r="C14" s="150">
        <v>35</v>
      </c>
      <c r="D14" s="100"/>
      <c r="E14" s="100"/>
      <c r="F14" s="100"/>
      <c r="G14" s="100"/>
      <c r="H14" s="100"/>
      <c r="I14" s="166" t="str">
        <f t="shared" si="0"/>
        <v/>
      </c>
      <c r="J14" s="164"/>
      <c r="K14" s="160" t="b">
        <f t="shared" si="1"/>
        <v>0</v>
      </c>
      <c r="L14" s="127"/>
    </row>
    <row r="15" spans="1:12" s="3" customFormat="1" ht="18.5">
      <c r="A15" s="112" t="s">
        <v>99</v>
      </c>
      <c r="B15" s="125"/>
      <c r="C15" s="105"/>
      <c r="D15" s="107"/>
      <c r="E15" s="107"/>
      <c r="F15" s="107"/>
      <c r="G15" s="107"/>
      <c r="H15" s="170"/>
      <c r="I15" s="167"/>
      <c r="J15" s="176"/>
      <c r="K15" s="173">
        <f>SUM(K12:K14)</f>
        <v>0</v>
      </c>
      <c r="L15" s="128"/>
    </row>
    <row r="16" spans="1:12" s="3" customFormat="1" ht="18.5">
      <c r="A16" s="119" t="s">
        <v>17</v>
      </c>
      <c r="B16" s="126"/>
      <c r="C16" s="177">
        <v>450</v>
      </c>
      <c r="D16" s="110"/>
      <c r="E16" s="110"/>
      <c r="F16" s="110"/>
      <c r="G16" s="110"/>
      <c r="H16" s="169"/>
      <c r="I16" s="168"/>
      <c r="J16" s="175"/>
      <c r="K16" s="165"/>
      <c r="L16" s="129"/>
    </row>
    <row r="17" spans="1:12" s="3" customFormat="1" ht="20.25" customHeight="1">
      <c r="A17" s="183" t="s">
        <v>103</v>
      </c>
      <c r="B17" s="184"/>
      <c r="C17" s="185">
        <f>C16/3</f>
        <v>150</v>
      </c>
      <c r="D17" s="186"/>
      <c r="E17" s="186"/>
      <c r="F17" s="186"/>
      <c r="G17" s="186"/>
      <c r="H17" s="186"/>
      <c r="I17" s="187"/>
      <c r="J17" s="188"/>
      <c r="K17" s="189"/>
      <c r="L17" s="190"/>
    </row>
    <row r="18" spans="1:12" s="3" customFormat="1" ht="20.25" customHeight="1">
      <c r="A18" s="182" t="s">
        <v>104</v>
      </c>
      <c r="B18" s="124"/>
      <c r="C18" s="150">
        <f>$C$17/8</f>
        <v>18.75</v>
      </c>
      <c r="D18" s="100"/>
      <c r="E18" s="100"/>
      <c r="F18" s="100"/>
      <c r="G18" s="100"/>
      <c r="H18" s="100"/>
      <c r="I18" s="166" t="str">
        <f t="shared" si="0"/>
        <v/>
      </c>
      <c r="J18" s="164"/>
      <c r="K18" s="160" t="b">
        <f t="shared" si="1"/>
        <v>0</v>
      </c>
      <c r="L18" s="127"/>
    </row>
    <row r="19" spans="1:12" s="3" customFormat="1" ht="20.25" customHeight="1">
      <c r="A19" s="182" t="s">
        <v>105</v>
      </c>
      <c r="B19" s="124"/>
      <c r="C19" s="150">
        <f t="shared" ref="C19:C25" si="2">$C$17/8</f>
        <v>18.75</v>
      </c>
      <c r="D19" s="100"/>
      <c r="E19" s="100"/>
      <c r="F19" s="100"/>
      <c r="G19" s="100"/>
      <c r="H19" s="100"/>
      <c r="I19" s="166" t="str">
        <f t="shared" si="0"/>
        <v/>
      </c>
      <c r="J19" s="164"/>
      <c r="K19" s="160" t="b">
        <f t="shared" si="1"/>
        <v>0</v>
      </c>
      <c r="L19" s="127"/>
    </row>
    <row r="20" spans="1:12" s="3" customFormat="1" ht="20.25" customHeight="1">
      <c r="A20" s="182" t="s">
        <v>106</v>
      </c>
      <c r="B20" s="124"/>
      <c r="C20" s="150">
        <f t="shared" si="2"/>
        <v>18.75</v>
      </c>
      <c r="D20" s="100"/>
      <c r="E20" s="100"/>
      <c r="F20" s="100"/>
      <c r="G20" s="100"/>
      <c r="H20" s="100"/>
      <c r="I20" s="166" t="str">
        <f t="shared" si="0"/>
        <v/>
      </c>
      <c r="J20" s="164"/>
      <c r="K20" s="160" t="b">
        <f t="shared" si="1"/>
        <v>0</v>
      </c>
      <c r="L20" s="127"/>
    </row>
    <row r="21" spans="1:12" s="3" customFormat="1" ht="20.25" customHeight="1">
      <c r="A21" s="182" t="s">
        <v>107</v>
      </c>
      <c r="B21" s="124"/>
      <c r="C21" s="150">
        <f t="shared" si="2"/>
        <v>18.75</v>
      </c>
      <c r="D21" s="100"/>
      <c r="E21" s="100"/>
      <c r="F21" s="100"/>
      <c r="G21" s="100"/>
      <c r="H21" s="100"/>
      <c r="I21" s="166" t="str">
        <f t="shared" si="0"/>
        <v/>
      </c>
      <c r="J21" s="164"/>
      <c r="K21" s="160" t="b">
        <f t="shared" si="1"/>
        <v>0</v>
      </c>
      <c r="L21" s="127"/>
    </row>
    <row r="22" spans="1:12" s="3" customFormat="1" ht="20.25" customHeight="1">
      <c r="A22" s="182" t="s">
        <v>108</v>
      </c>
      <c r="B22" s="124"/>
      <c r="C22" s="150">
        <f t="shared" si="2"/>
        <v>18.75</v>
      </c>
      <c r="D22" s="100"/>
      <c r="E22" s="100"/>
      <c r="F22" s="100"/>
      <c r="G22" s="100"/>
      <c r="H22" s="100"/>
      <c r="I22" s="166" t="str">
        <f t="shared" si="0"/>
        <v/>
      </c>
      <c r="J22" s="164"/>
      <c r="K22" s="160" t="b">
        <f t="shared" si="1"/>
        <v>0</v>
      </c>
      <c r="L22" s="127"/>
    </row>
    <row r="23" spans="1:12" s="3" customFormat="1" ht="20.25" customHeight="1">
      <c r="A23" s="182" t="s">
        <v>109</v>
      </c>
      <c r="B23" s="124"/>
      <c r="C23" s="150">
        <f t="shared" si="2"/>
        <v>18.75</v>
      </c>
      <c r="D23" s="100"/>
      <c r="E23" s="100"/>
      <c r="F23" s="100"/>
      <c r="G23" s="100"/>
      <c r="H23" s="100"/>
      <c r="I23" s="166" t="str">
        <f t="shared" si="0"/>
        <v/>
      </c>
      <c r="J23" s="164"/>
      <c r="K23" s="160" t="b">
        <f t="shared" si="1"/>
        <v>0</v>
      </c>
      <c r="L23" s="127"/>
    </row>
    <row r="24" spans="1:12" s="3" customFormat="1" ht="20.25" customHeight="1">
      <c r="A24" s="182" t="s">
        <v>110</v>
      </c>
      <c r="B24" s="197"/>
      <c r="C24" s="150">
        <f t="shared" si="2"/>
        <v>18.75</v>
      </c>
      <c r="D24" s="100"/>
      <c r="E24" s="100"/>
      <c r="F24" s="100"/>
      <c r="G24" s="100"/>
      <c r="H24" s="100"/>
      <c r="I24" s="166" t="str">
        <f t="shared" si="0"/>
        <v/>
      </c>
      <c r="J24" s="164"/>
      <c r="K24" s="160" t="b">
        <f t="shared" si="1"/>
        <v>0</v>
      </c>
      <c r="L24" s="127"/>
    </row>
    <row r="25" spans="1:12" s="3" customFormat="1" ht="20.25" customHeight="1">
      <c r="A25" s="182" t="s">
        <v>111</v>
      </c>
      <c r="B25" s="124"/>
      <c r="C25" s="150">
        <f t="shared" si="2"/>
        <v>18.75</v>
      </c>
      <c r="D25" s="100"/>
      <c r="E25" s="100"/>
      <c r="F25" s="100"/>
      <c r="G25" s="100"/>
      <c r="H25" s="100"/>
      <c r="I25" s="166" t="str">
        <f t="shared" si="0"/>
        <v/>
      </c>
      <c r="J25" s="164"/>
      <c r="K25" s="160" t="b">
        <f t="shared" si="1"/>
        <v>0</v>
      </c>
      <c r="L25" s="127"/>
    </row>
    <row r="26" spans="1:12" s="3" customFormat="1" ht="18.5">
      <c r="A26" s="183" t="s">
        <v>112</v>
      </c>
      <c r="B26" s="184"/>
      <c r="C26" s="185">
        <v>150</v>
      </c>
      <c r="D26" s="186"/>
      <c r="E26" s="186"/>
      <c r="F26" s="186"/>
      <c r="G26" s="186"/>
      <c r="H26" s="186"/>
      <c r="I26" s="187"/>
      <c r="J26" s="188"/>
      <c r="K26" s="189"/>
      <c r="L26" s="190"/>
    </row>
    <row r="27" spans="1:12" s="3" customFormat="1" ht="18.5">
      <c r="A27" s="182" t="s">
        <v>113</v>
      </c>
      <c r="B27" s="124"/>
      <c r="C27" s="150">
        <f>$C$26/10</f>
        <v>15</v>
      </c>
      <c r="D27" s="100"/>
      <c r="E27" s="100"/>
      <c r="F27" s="100"/>
      <c r="G27" s="100"/>
      <c r="H27" s="100"/>
      <c r="I27" s="166" t="str">
        <f t="shared" si="0"/>
        <v/>
      </c>
      <c r="J27" s="164"/>
      <c r="K27" s="160" t="b">
        <f t="shared" si="1"/>
        <v>0</v>
      </c>
      <c r="L27" s="127"/>
    </row>
    <row r="28" spans="1:12" s="3" customFormat="1" ht="18.5">
      <c r="A28" s="182" t="s">
        <v>114</v>
      </c>
      <c r="B28" s="124"/>
      <c r="C28" s="150">
        <f t="shared" ref="C28:C36" si="3">$C$26/10</f>
        <v>15</v>
      </c>
      <c r="D28" s="100"/>
      <c r="E28" s="100"/>
      <c r="F28" s="100"/>
      <c r="G28" s="100"/>
      <c r="H28" s="100"/>
      <c r="I28" s="166" t="str">
        <f t="shared" si="0"/>
        <v/>
      </c>
      <c r="J28" s="164"/>
      <c r="K28" s="160" t="b">
        <f t="shared" si="1"/>
        <v>0</v>
      </c>
      <c r="L28" s="127"/>
    </row>
    <row r="29" spans="1:12" s="3" customFormat="1" ht="18.5">
      <c r="A29" s="182" t="s">
        <v>115</v>
      </c>
      <c r="B29" s="124"/>
      <c r="C29" s="150">
        <f t="shared" si="3"/>
        <v>15</v>
      </c>
      <c r="D29" s="100"/>
      <c r="E29" s="100"/>
      <c r="F29" s="100"/>
      <c r="G29" s="100"/>
      <c r="H29" s="100"/>
      <c r="I29" s="166" t="str">
        <f t="shared" si="0"/>
        <v/>
      </c>
      <c r="J29" s="164"/>
      <c r="K29" s="160" t="b">
        <f t="shared" si="1"/>
        <v>0</v>
      </c>
      <c r="L29" s="127"/>
    </row>
    <row r="30" spans="1:12" s="3" customFormat="1" ht="18.5">
      <c r="A30" s="182" t="s">
        <v>116</v>
      </c>
      <c r="B30" s="124"/>
      <c r="C30" s="150">
        <f t="shared" si="3"/>
        <v>15</v>
      </c>
      <c r="D30" s="100"/>
      <c r="E30" s="100"/>
      <c r="F30" s="100"/>
      <c r="G30" s="100"/>
      <c r="H30" s="100"/>
      <c r="I30" s="166" t="str">
        <f t="shared" si="0"/>
        <v/>
      </c>
      <c r="J30" s="164"/>
      <c r="K30" s="160" t="b">
        <f t="shared" si="1"/>
        <v>0</v>
      </c>
      <c r="L30" s="127"/>
    </row>
    <row r="31" spans="1:12" s="3" customFormat="1" ht="18.5">
      <c r="A31" s="182" t="s">
        <v>117</v>
      </c>
      <c r="B31" s="124"/>
      <c r="C31" s="150">
        <f t="shared" si="3"/>
        <v>15</v>
      </c>
      <c r="D31" s="100"/>
      <c r="E31" s="100"/>
      <c r="F31" s="100"/>
      <c r="G31" s="100"/>
      <c r="H31" s="100"/>
      <c r="I31" s="166" t="str">
        <f t="shared" si="0"/>
        <v/>
      </c>
      <c r="J31" s="164"/>
      <c r="K31" s="160" t="b">
        <f t="shared" si="1"/>
        <v>0</v>
      </c>
      <c r="L31" s="127"/>
    </row>
    <row r="32" spans="1:12" s="3" customFormat="1" ht="18.5">
      <c r="A32" s="182" t="s">
        <v>118</v>
      </c>
      <c r="B32" s="124"/>
      <c r="C32" s="150">
        <f t="shared" si="3"/>
        <v>15</v>
      </c>
      <c r="D32" s="100"/>
      <c r="E32" s="100"/>
      <c r="F32" s="100"/>
      <c r="G32" s="100"/>
      <c r="H32" s="100"/>
      <c r="I32" s="166" t="str">
        <f t="shared" si="0"/>
        <v/>
      </c>
      <c r="J32" s="164"/>
      <c r="K32" s="160" t="b">
        <f t="shared" si="1"/>
        <v>0</v>
      </c>
      <c r="L32" s="127"/>
    </row>
    <row r="33" spans="1:12" s="3" customFormat="1" ht="18.5">
      <c r="A33" s="182" t="s">
        <v>119</v>
      </c>
      <c r="B33" s="124"/>
      <c r="C33" s="150">
        <f t="shared" si="3"/>
        <v>15</v>
      </c>
      <c r="D33" s="100"/>
      <c r="E33" s="100"/>
      <c r="F33" s="100"/>
      <c r="G33" s="100"/>
      <c r="H33" s="100"/>
      <c r="I33" s="166" t="str">
        <f t="shared" si="0"/>
        <v/>
      </c>
      <c r="J33" s="164"/>
      <c r="K33" s="160" t="b">
        <f t="shared" si="1"/>
        <v>0</v>
      </c>
      <c r="L33" s="127"/>
    </row>
    <row r="34" spans="1:12" s="3" customFormat="1" ht="18.5">
      <c r="A34" s="182" t="s">
        <v>120</v>
      </c>
      <c r="B34" s="124"/>
      <c r="C34" s="150">
        <f t="shared" si="3"/>
        <v>15</v>
      </c>
      <c r="D34" s="100"/>
      <c r="E34" s="100"/>
      <c r="F34" s="100"/>
      <c r="G34" s="100"/>
      <c r="H34" s="100"/>
      <c r="I34" s="166" t="str">
        <f t="shared" si="0"/>
        <v/>
      </c>
      <c r="J34" s="164"/>
      <c r="K34" s="160" t="b">
        <f t="shared" si="1"/>
        <v>0</v>
      </c>
      <c r="L34" s="127"/>
    </row>
    <row r="35" spans="1:12" s="3" customFormat="1" ht="18.5">
      <c r="A35" s="182" t="s">
        <v>121</v>
      </c>
      <c r="B35" s="124"/>
      <c r="C35" s="150">
        <f t="shared" si="3"/>
        <v>15</v>
      </c>
      <c r="D35" s="100"/>
      <c r="E35" s="100"/>
      <c r="F35" s="100"/>
      <c r="G35" s="100"/>
      <c r="H35" s="100"/>
      <c r="I35" s="166" t="str">
        <f t="shared" si="0"/>
        <v/>
      </c>
      <c r="J35" s="164"/>
      <c r="K35" s="160" t="b">
        <f t="shared" si="1"/>
        <v>0</v>
      </c>
      <c r="L35" s="127"/>
    </row>
    <row r="36" spans="1:12" s="3" customFormat="1" ht="18.5">
      <c r="A36" s="182" t="s">
        <v>122</v>
      </c>
      <c r="B36" s="124"/>
      <c r="C36" s="150">
        <f t="shared" si="3"/>
        <v>15</v>
      </c>
      <c r="D36" s="100"/>
      <c r="E36" s="100"/>
      <c r="F36" s="100"/>
      <c r="G36" s="100"/>
      <c r="H36" s="100"/>
      <c r="I36" s="166" t="str">
        <f t="shared" si="0"/>
        <v/>
      </c>
      <c r="J36" s="164"/>
      <c r="K36" s="160" t="b">
        <f t="shared" si="1"/>
        <v>0</v>
      </c>
      <c r="L36" s="127"/>
    </row>
    <row r="37" spans="1:12" s="3" customFormat="1" ht="18.5">
      <c r="A37" s="183" t="s">
        <v>123</v>
      </c>
      <c r="B37" s="184"/>
      <c r="C37" s="185">
        <v>75</v>
      </c>
      <c r="D37" s="186"/>
      <c r="E37" s="186"/>
      <c r="F37" s="186"/>
      <c r="G37" s="186"/>
      <c r="H37" s="186"/>
      <c r="I37" s="187"/>
      <c r="J37" s="188"/>
      <c r="K37" s="189"/>
      <c r="L37" s="190"/>
    </row>
    <row r="38" spans="1:12" s="3" customFormat="1" ht="18.5">
      <c r="A38" s="182" t="s">
        <v>124</v>
      </c>
      <c r="B38" s="124"/>
      <c r="C38" s="150">
        <v>20</v>
      </c>
      <c r="D38" s="100"/>
      <c r="E38" s="100"/>
      <c r="F38" s="100"/>
      <c r="G38" s="100"/>
      <c r="H38" s="100"/>
      <c r="I38" s="166" t="str">
        <f t="shared" si="0"/>
        <v/>
      </c>
      <c r="J38" s="164"/>
      <c r="K38" s="160" t="b">
        <f t="shared" si="1"/>
        <v>0</v>
      </c>
      <c r="L38" s="127"/>
    </row>
    <row r="39" spans="1:12" s="3" customFormat="1" ht="18.5">
      <c r="A39" s="182" t="s">
        <v>125</v>
      </c>
      <c r="B39" s="124"/>
      <c r="C39" s="150">
        <v>20</v>
      </c>
      <c r="D39" s="100"/>
      <c r="E39" s="100"/>
      <c r="F39" s="100"/>
      <c r="G39" s="100"/>
      <c r="H39" s="100"/>
      <c r="I39" s="166" t="str">
        <f t="shared" si="0"/>
        <v/>
      </c>
      <c r="J39" s="164"/>
      <c r="K39" s="160" t="b">
        <f t="shared" si="1"/>
        <v>0</v>
      </c>
      <c r="L39" s="127"/>
    </row>
    <row r="40" spans="1:12" s="3" customFormat="1" ht="18.5">
      <c r="A40" s="182" t="s">
        <v>126</v>
      </c>
      <c r="B40" s="124"/>
      <c r="C40" s="150">
        <v>15</v>
      </c>
      <c r="D40" s="100"/>
      <c r="E40" s="100"/>
      <c r="F40" s="100"/>
      <c r="G40" s="100"/>
      <c r="H40" s="100"/>
      <c r="I40" s="166" t="str">
        <f t="shared" si="0"/>
        <v/>
      </c>
      <c r="J40" s="164"/>
      <c r="K40" s="160" t="b">
        <f t="shared" si="1"/>
        <v>0</v>
      </c>
      <c r="L40" s="127"/>
    </row>
    <row r="41" spans="1:12" s="3" customFormat="1" ht="18.5">
      <c r="A41" s="182" t="s">
        <v>127</v>
      </c>
      <c r="B41" s="124"/>
      <c r="C41" s="150">
        <v>20</v>
      </c>
      <c r="D41" s="100"/>
      <c r="E41" s="100"/>
      <c r="F41" s="100"/>
      <c r="G41" s="100"/>
      <c r="H41" s="100"/>
      <c r="I41" s="166" t="str">
        <f t="shared" si="0"/>
        <v/>
      </c>
      <c r="J41" s="164"/>
      <c r="K41" s="160" t="b">
        <f t="shared" si="1"/>
        <v>0</v>
      </c>
      <c r="L41" s="127"/>
    </row>
    <row r="42" spans="1:12" s="3" customFormat="1" ht="18.5">
      <c r="A42" s="183" t="s">
        <v>128</v>
      </c>
      <c r="B42" s="184"/>
      <c r="C42" s="185">
        <v>75</v>
      </c>
      <c r="D42" s="186"/>
      <c r="E42" s="186"/>
      <c r="F42" s="186"/>
      <c r="G42" s="186"/>
      <c r="H42" s="186"/>
      <c r="I42" s="187"/>
      <c r="J42" s="188"/>
      <c r="K42" s="189"/>
      <c r="L42" s="190"/>
    </row>
    <row r="43" spans="1:12" s="3" customFormat="1" ht="18.5">
      <c r="A43" s="182" t="s">
        <v>130</v>
      </c>
      <c r="B43" s="124"/>
      <c r="C43" s="150">
        <v>20</v>
      </c>
      <c r="D43" s="100"/>
      <c r="E43" s="100"/>
      <c r="F43" s="100"/>
      <c r="G43" s="100"/>
      <c r="H43" s="164"/>
      <c r="I43" s="166" t="str">
        <f t="shared" si="0"/>
        <v/>
      </c>
      <c r="J43" s="164"/>
      <c r="K43" s="160" t="b">
        <f t="shared" si="1"/>
        <v>0</v>
      </c>
      <c r="L43" s="127"/>
    </row>
    <row r="44" spans="1:12" s="3" customFormat="1" ht="18.5">
      <c r="A44" s="182" t="s">
        <v>131</v>
      </c>
      <c r="B44" s="124"/>
      <c r="C44" s="150">
        <v>17.5</v>
      </c>
      <c r="D44" s="100"/>
      <c r="E44" s="100"/>
      <c r="F44" s="100"/>
      <c r="G44" s="100"/>
      <c r="H44" s="164"/>
      <c r="I44" s="166" t="str">
        <f t="shared" si="0"/>
        <v/>
      </c>
      <c r="J44" s="164"/>
      <c r="K44" s="160" t="b">
        <f t="shared" si="1"/>
        <v>0</v>
      </c>
      <c r="L44" s="127"/>
    </row>
    <row r="45" spans="1:12" s="3" customFormat="1" ht="18.5">
      <c r="A45" s="182" t="s">
        <v>132</v>
      </c>
      <c r="B45" s="124"/>
      <c r="C45" s="150">
        <v>17.5</v>
      </c>
      <c r="D45" s="100"/>
      <c r="E45" s="100"/>
      <c r="F45" s="100"/>
      <c r="G45" s="100"/>
      <c r="H45" s="164"/>
      <c r="I45" s="166" t="str">
        <f t="shared" si="0"/>
        <v/>
      </c>
      <c r="J45" s="164"/>
      <c r="K45" s="160" t="b">
        <f t="shared" si="1"/>
        <v>0</v>
      </c>
      <c r="L45" s="127"/>
    </row>
    <row r="46" spans="1:12" s="3" customFormat="1" ht="18.5">
      <c r="A46" s="182" t="s">
        <v>133</v>
      </c>
      <c r="B46" s="124"/>
      <c r="C46" s="150">
        <v>20</v>
      </c>
      <c r="D46" s="100"/>
      <c r="E46" s="100"/>
      <c r="F46" s="100"/>
      <c r="G46" s="100"/>
      <c r="H46" s="164"/>
      <c r="I46" s="166" t="str">
        <f t="shared" si="0"/>
        <v/>
      </c>
      <c r="J46" s="164"/>
      <c r="K46" s="160" t="b">
        <f t="shared" si="1"/>
        <v>0</v>
      </c>
      <c r="L46" s="127"/>
    </row>
    <row r="47" spans="1:12" s="3" customFormat="1" ht="18.5">
      <c r="A47" s="112" t="s">
        <v>99</v>
      </c>
      <c r="B47" s="125"/>
      <c r="C47" s="105"/>
      <c r="D47" s="107"/>
      <c r="E47" s="107"/>
      <c r="F47" s="107"/>
      <c r="G47" s="107"/>
      <c r="H47" s="170"/>
      <c r="I47" s="167"/>
      <c r="J47" s="176"/>
      <c r="K47" s="173">
        <f>SUM(K18:K46)</f>
        <v>0</v>
      </c>
      <c r="L47" s="128"/>
    </row>
    <row r="48" spans="1:12" s="3" customFormat="1" ht="18.5">
      <c r="A48" s="119" t="s">
        <v>18</v>
      </c>
      <c r="B48" s="126"/>
      <c r="C48" s="177">
        <v>100</v>
      </c>
      <c r="D48" s="110"/>
      <c r="E48" s="110"/>
      <c r="F48" s="110"/>
      <c r="G48" s="110"/>
      <c r="H48" s="169"/>
      <c r="I48" s="168"/>
      <c r="J48" s="175"/>
      <c r="K48" s="165"/>
      <c r="L48" s="129"/>
    </row>
    <row r="49" spans="1:12" s="3" customFormat="1" ht="18.5">
      <c r="A49" s="120" t="s">
        <v>18</v>
      </c>
      <c r="B49" s="124"/>
      <c r="C49" s="150">
        <v>100</v>
      </c>
      <c r="D49" s="100"/>
      <c r="E49" s="100"/>
      <c r="F49" s="100"/>
      <c r="G49" s="100"/>
      <c r="H49" s="100"/>
      <c r="I49" s="166" t="str">
        <f t="shared" si="0"/>
        <v/>
      </c>
      <c r="J49" s="164"/>
      <c r="K49" s="160" t="b">
        <f t="shared" ref="K49" si="4">IF(J49=5,C49*1,IF(J49=4,C49*0.8,IF(J49=3,C49*0.6,IF(J49=2,C49*0.3,IF(J49=1,C49*0)))))</f>
        <v>0</v>
      </c>
      <c r="L49" s="127"/>
    </row>
    <row r="50" spans="1:12" ht="18.5">
      <c r="A50" s="112" t="s">
        <v>99</v>
      </c>
      <c r="B50" s="103"/>
      <c r="C50" s="105"/>
      <c r="D50" s="107"/>
      <c r="E50" s="107"/>
      <c r="F50" s="107"/>
      <c r="G50" s="107"/>
      <c r="H50" s="170"/>
      <c r="I50" s="167"/>
      <c r="J50" s="167"/>
      <c r="K50" s="167">
        <f>SUM(K49)</f>
        <v>0</v>
      </c>
      <c r="L50" s="128"/>
    </row>
    <row r="51" spans="1:12" ht="18.5">
      <c r="A51" s="119" t="s">
        <v>20</v>
      </c>
      <c r="B51" s="109"/>
      <c r="C51" s="177">
        <v>50</v>
      </c>
      <c r="D51" s="110"/>
      <c r="E51" s="110"/>
      <c r="F51" s="110"/>
      <c r="G51" s="110"/>
      <c r="H51" s="169"/>
      <c r="I51" s="168"/>
      <c r="J51" s="175"/>
      <c r="K51" s="165"/>
      <c r="L51" s="129"/>
    </row>
    <row r="52" spans="1:12" ht="18.5">
      <c r="A52" s="136" t="s">
        <v>134</v>
      </c>
      <c r="B52" s="101"/>
      <c r="C52" s="150">
        <v>10</v>
      </c>
      <c r="D52" s="100"/>
      <c r="E52" s="100"/>
      <c r="F52" s="100"/>
      <c r="G52" s="100"/>
      <c r="H52" s="100"/>
      <c r="I52" s="166" t="str">
        <f t="shared" si="0"/>
        <v/>
      </c>
      <c r="J52" s="164"/>
      <c r="K52" s="160" t="b">
        <f t="shared" si="1"/>
        <v>0</v>
      </c>
      <c r="L52" s="127"/>
    </row>
    <row r="53" spans="1:12" ht="18.5">
      <c r="A53" s="136" t="s">
        <v>134</v>
      </c>
      <c r="B53" s="101"/>
      <c r="C53" s="150">
        <v>10</v>
      </c>
      <c r="D53" s="100"/>
      <c r="E53" s="100"/>
      <c r="F53" s="100"/>
      <c r="G53" s="100"/>
      <c r="H53" s="100"/>
      <c r="I53" s="166" t="str">
        <f t="shared" si="0"/>
        <v/>
      </c>
      <c r="J53" s="164"/>
      <c r="K53" s="160" t="b">
        <f t="shared" si="1"/>
        <v>0</v>
      </c>
      <c r="L53" s="127"/>
    </row>
    <row r="54" spans="1:12" ht="18.5">
      <c r="A54" s="136" t="s">
        <v>134</v>
      </c>
      <c r="B54" s="101"/>
      <c r="C54" s="150">
        <v>10</v>
      </c>
      <c r="D54" s="100"/>
      <c r="E54" s="100"/>
      <c r="F54" s="100"/>
      <c r="G54" s="100"/>
      <c r="H54" s="100"/>
      <c r="I54" s="166" t="str">
        <f t="shared" si="0"/>
        <v/>
      </c>
      <c r="J54" s="164"/>
      <c r="K54" s="160" t="b">
        <f t="shared" si="1"/>
        <v>0</v>
      </c>
      <c r="L54" s="127"/>
    </row>
    <row r="55" spans="1:12" ht="18.5">
      <c r="A55" s="136" t="s">
        <v>134</v>
      </c>
      <c r="B55" s="101"/>
      <c r="C55" s="150">
        <v>10</v>
      </c>
      <c r="D55" s="100"/>
      <c r="E55" s="100"/>
      <c r="F55" s="100"/>
      <c r="G55" s="100"/>
      <c r="H55" s="100"/>
      <c r="I55" s="166" t="str">
        <f t="shared" si="0"/>
        <v/>
      </c>
      <c r="J55" s="164"/>
      <c r="K55" s="160" t="b">
        <f t="shared" si="1"/>
        <v>0</v>
      </c>
      <c r="L55" s="127"/>
    </row>
    <row r="56" spans="1:12" ht="18.5">
      <c r="A56" s="136" t="s">
        <v>134</v>
      </c>
      <c r="B56" s="101"/>
      <c r="C56" s="150">
        <v>10</v>
      </c>
      <c r="D56" s="100"/>
      <c r="E56" s="100"/>
      <c r="F56" s="100"/>
      <c r="G56" s="100"/>
      <c r="H56" s="100"/>
      <c r="I56" s="166" t="str">
        <f t="shared" si="0"/>
        <v/>
      </c>
      <c r="J56" s="164"/>
      <c r="K56" s="160" t="b">
        <f t="shared" si="1"/>
        <v>0</v>
      </c>
      <c r="L56" s="127"/>
    </row>
    <row r="57" spans="1:12" ht="19" thickBot="1">
      <c r="A57" s="112" t="s">
        <v>99</v>
      </c>
      <c r="B57" s="103"/>
      <c r="C57" s="105"/>
      <c r="D57" s="107"/>
      <c r="E57" s="107"/>
      <c r="F57" s="107"/>
      <c r="G57" s="107"/>
      <c r="H57" s="107"/>
      <c r="I57" s="172"/>
      <c r="J57" s="106"/>
      <c r="K57" s="152">
        <f>SUM(K52:K56)</f>
        <v>0</v>
      </c>
      <c r="L57" s="128"/>
    </row>
    <row r="58" spans="1:12" ht="26.5" thickBot="1">
      <c r="A58" s="78" t="s">
        <v>135</v>
      </c>
      <c r="B58" s="79"/>
      <c r="C58" s="80">
        <f>C5+C11+C16+C48+C51</f>
        <v>800</v>
      </c>
      <c r="D58" s="81"/>
      <c r="E58" s="81"/>
      <c r="F58" s="81"/>
      <c r="G58" s="81"/>
      <c r="H58" s="81"/>
      <c r="I58" s="82"/>
      <c r="J58" s="83"/>
      <c r="K58" s="195">
        <f>SUM(K10+K15+K47+K50+K57)</f>
        <v>0</v>
      </c>
      <c r="L58" s="97"/>
    </row>
  </sheetData>
  <sheetProtection selectLockedCells="1"/>
  <mergeCells count="8">
    <mergeCell ref="K3:K4"/>
    <mergeCell ref="L3:L4"/>
    <mergeCell ref="A3:A4"/>
    <mergeCell ref="B3:B4"/>
    <mergeCell ref="C3:C4"/>
    <mergeCell ref="D3:H3"/>
    <mergeCell ref="I3:I4"/>
    <mergeCell ref="J3:J4"/>
  </mergeCells>
  <dataValidations count="2">
    <dataValidation type="list" allowBlank="1" showInputMessage="1" showErrorMessage="1" error="Please enter a whole number from 1 to 5. See the Workbook Instructions for the definitions." sqref="D58:H58" xr:uid="{C078B602-F0D1-4602-8405-A4D9E0669041}">
      <formula1>"1,2,3,4,5"</formula1>
    </dataValidation>
    <dataValidation type="list" allowBlank="1" showInputMessage="1" showErrorMessage="1" sqref="D51:H56 J52:J56 J6:J9 D11:H14 I51 J12:J14 I11 D5:H9 D38:H41 J49 D16:I16 D18:H25 D27:H36 J27:J36 J38:J41 J18:J25 D48:H49 I48 D43:H46 J43:J46" xr:uid="{24C1BDE2-6EDC-445E-895A-F0B7749688C1}">
      <formula1>"1,2,3,4,5"</formula1>
    </dataValidation>
  </dataValidations>
  <printOptions horizontalCentered="1"/>
  <pageMargins left="0.25" right="0.25" top="0.75" bottom="0.75" header="0.3" footer="0.3"/>
  <pageSetup scale="86" fitToHeight="10" orientation="landscape" horizontalDpi="4294967293" vertic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B xmlns="cbf03bed-7112-4995-8344-a1eba6495abf" xsi:nil="true"/>
    <PracticeGroup_x002f_Department xmlns="cbf03bed-7112-4995-8344-a1eba6495abf" xsi:nil="true"/>
    <ClientNumber xmlns="cbf03bed-7112-4995-8344-a1eba6495abf" xsi:nil="true"/>
    <EngagementNumber xmlns="cbf03bed-7112-4995-8344-a1eba6495abf" xsi:nil="true"/>
    <DocumentType xmlns="cbf03bed-7112-4995-8344-a1eba6495abf" xsi:nil="true"/>
    <Year xmlns="cbf03bed-7112-4995-8344-a1eba6495abf" xsi:nil="true"/>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7" ma:contentTypeDescription="Create a new document." ma:contentTypeScope="" ma:versionID="a6a28e0d81aacc6c0707dd16e8c51c49">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3a6725dae9b78df057d1169f76bd4e47"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88059D-B6B1-4C99-BBBD-5B977B2B99DE}">
  <ds:schemaRefs>
    <ds:schemaRef ds:uri="http://purl.org/dc/elements/1.1/"/>
    <ds:schemaRef ds:uri="http://schemas.microsoft.com/office/2006/metadata/properties"/>
    <ds:schemaRef ds:uri="http://schemas.microsoft.com/office/infopath/2007/PartnerControls"/>
    <ds:schemaRef ds:uri="http://purl.org/dc/terms/"/>
    <ds:schemaRef ds:uri="cbf03bed-7112-4995-8344-a1eba6495abf"/>
    <ds:schemaRef ds:uri="http://schemas.microsoft.com/office/2006/documentManagement/types"/>
    <ds:schemaRef ds:uri="528f34c6-640b-428a-a17c-61396201895d"/>
    <ds:schemaRef ds:uri="760bcc11-80ba-4203-a89d-26b10fe32cf9"/>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F544885-4031-4499-AD78-6B8C65F115AD}"/>
</file>

<file path=customXml/itemProps3.xml><?xml version="1.0" encoding="utf-8"?>
<ds:datastoreItem xmlns:ds="http://schemas.openxmlformats.org/officeDocument/2006/customXml" ds:itemID="{5B4EB0B5-7E6D-4EA2-A1EB-79DFD74B1B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Workbook Instructions</vt:lpstr>
      <vt:lpstr>Total Group Points Summary</vt:lpstr>
      <vt:lpstr>Mandatories Screening</vt:lpstr>
      <vt:lpstr>Proposal 1 </vt:lpstr>
      <vt:lpstr>Proposal 2 </vt:lpstr>
      <vt:lpstr>Proposal 3 </vt:lpstr>
      <vt:lpstr>Proposal 4 </vt:lpstr>
      <vt:lpstr>Cost Proposal</vt:lpstr>
      <vt:lpstr>Proposal 5 </vt:lpstr>
      <vt:lpstr>Comparative Analysis</vt:lpstr>
      <vt:lpstr>DropDown Definitions</vt:lpstr>
      <vt:lpstr>SubCriteria Weight</vt:lpstr>
      <vt:lpstr>_GoBack</vt:lpstr>
      <vt:lpstr>List_BiC</vt:lpstr>
      <vt:lpstr>List_MandatoryResult</vt:lpstr>
      <vt:lpstr>'Proposal 1 '!Print_Titles</vt:lpstr>
      <vt:lpstr>'Proposal 2 '!Print_Titles</vt:lpstr>
      <vt:lpstr>'Proposal 3 '!Print_Titles</vt:lpstr>
      <vt:lpstr>'Proposal 4 '!Print_Titles</vt:lpstr>
      <vt:lpstr>'Proposal 5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2013-09-26T19:29:56Z</dcterms:created>
  <dcterms:modified xsi:type="dcterms:W3CDTF">2024-02-12T15:25:48Z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Order">
    <vt:r8>98600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